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5880" windowHeight="5220" tabRatio="599" activeTab="2"/>
  </bookViews>
  <sheets>
    <sheet name="zał.Nr 2" sheetId="1" r:id="rId1"/>
    <sheet name="zał.2-1" sheetId="2" r:id="rId2"/>
    <sheet name="zał.nr 3" sheetId="3" r:id="rId3"/>
    <sheet name="zał.4" sheetId="4" r:id="rId4"/>
    <sheet name="zał.nr 6-1" sheetId="5" r:id="rId5"/>
    <sheet name="zał.Nr 6-2" sheetId="6" r:id="rId6"/>
    <sheet name="zał.nr 8" sheetId="7" r:id="rId7"/>
    <sheet name="zał.nr 9 po zm.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<sst xmlns="http://schemas.openxmlformats.org/spreadsheetml/2006/main" count="807" uniqueCount="464">
  <si>
    <t>§ 4350 zakup ussług dostępu do sieci Internet</t>
  </si>
  <si>
    <t>§ 4350 zakup usług dostępu do sieci Internet</t>
  </si>
  <si>
    <t>85214 ZASIŁKI I POMOC W NATURZE ORAZ SKŁADKI NA UBEZPIECZENIA EMERYTALNE I RENTOWE</t>
  </si>
  <si>
    <t>na 2006 rok</t>
  </si>
  <si>
    <t>modernizacja obiektów wodno- ściekowych</t>
  </si>
  <si>
    <t>85219 OŚRODKI POMOCY SPOŁCZNEJ</t>
  </si>
  <si>
    <t>w złotych</t>
  </si>
  <si>
    <t>L.p.</t>
  </si>
  <si>
    <t>DZIAŁ  ROZDZIAŁ  PARAGRAF</t>
  </si>
  <si>
    <t>I</t>
  </si>
  <si>
    <t>010 ROLNICTWO i ŁOWIECTWO</t>
  </si>
  <si>
    <t>01030 IZBY ROLNICZE</t>
  </si>
  <si>
    <t xml:space="preserve">§ 2850 wpłaty gmin na rzecz izb rolniczych w wysokości 2% uzyskanych wpływów z podatku rolnego </t>
  </si>
  <si>
    <t>II</t>
  </si>
  <si>
    <t>400 WYTWARZANIE I ZAOPATRYWANIE W ENERGIĘ ELEKTRYCZNĄ, GAZ I WODĘ</t>
  </si>
  <si>
    <t>40001 DOSTARCZANIE CIEPŁA</t>
  </si>
  <si>
    <t>§ 4010 wynagrodzenia osobowe pracowników</t>
  </si>
  <si>
    <t>§ 4040 dodatkowe wynagrodzenie roczne</t>
  </si>
  <si>
    <t>§ 4110 składki na ubezpieczenia społeczne</t>
  </si>
  <si>
    <t>§ 4120 składki na Fundusz Pracy</t>
  </si>
  <si>
    <t>§ 4140 wpłaty na Państwowy Fundusz Rehabilitacji Osób Niepełnosprawnych</t>
  </si>
  <si>
    <t>§ 4210 zakup materiałów i wyposażenia</t>
  </si>
  <si>
    <t>§ 4260 zakup energii</t>
  </si>
  <si>
    <t>§ 4270 zakup usług remontowych</t>
  </si>
  <si>
    <t>§ 4300 zakup usług pozostałych</t>
  </si>
  <si>
    <t>§ 4410 podróże służbowe krajowe</t>
  </si>
  <si>
    <t>§ 4430 różne opłaty i składki</t>
  </si>
  <si>
    <t>§ 4440 odpisy na zakładowy fundusz świadczeń socjalnych</t>
  </si>
  <si>
    <t>§ 4520 opłaty na rzecz budżetów jednostek samorządu terytorialnego</t>
  </si>
  <si>
    <t>§ 4530 podatek od towarów i usług VAT</t>
  </si>
  <si>
    <t>§ 4580 pozostałe odsetki</t>
  </si>
  <si>
    <t xml:space="preserve">§ 6050 wydatki inwestycyjne jednostek budżetowych </t>
  </si>
  <si>
    <t>§ 6210 dotacje celowe z budżetu na finansowanie lub dofinansowanie kosztów realizacji inwestycji i zakupów inwestycyjnych zakładów budżetowych</t>
  </si>
  <si>
    <t>40002 DOSTARCZANIE WODY</t>
  </si>
  <si>
    <t>§ 4260 zakup energi</t>
  </si>
  <si>
    <t>§ 4480 podatek od nieruchomości</t>
  </si>
  <si>
    <t>III</t>
  </si>
  <si>
    <t>600 TRANSPORT I ŁĄCZNOŚĆ</t>
  </si>
  <si>
    <t>60004 LOKALNY TRANSPORT ZBIOROWY</t>
  </si>
  <si>
    <t>60016 DROGI PUBLICZNE GMINNE</t>
  </si>
  <si>
    <t>§ 4270 zakup usług remontowych (remonty cząstkowe dróg asfaltowych, remonty bieżące dróg i chodników, remont oznakowania, remont ul.Leśnej)</t>
  </si>
  <si>
    <t>§ 4300 zakup usług pozostałych (zimowe utrzymanie dróg, projekty zmian oznakowania ulic, inwentaryzacja oznakowania ulic)</t>
  </si>
  <si>
    <t>§ 4590 kary i odszkodowania wypłacane na rzecz osób fizycznych</t>
  </si>
  <si>
    <t>§ 6050 wydatki inwestycyjne jednostek budżetowych (jak w załączniku Nr 9 )</t>
  </si>
  <si>
    <t>60017 DROGI WEWNĘTRZNE</t>
  </si>
  <si>
    <t>IV</t>
  </si>
  <si>
    <t>700 GOSPODARKA  MIESZKANIOWA</t>
  </si>
  <si>
    <t>70005 GOSPODARKA GRUNTAMI I NIERUCHOMOŚCIAMI</t>
  </si>
  <si>
    <t>§ 4300 zakup usług pozostałych w tym kaucje 70000</t>
  </si>
  <si>
    <t xml:space="preserve">a) Fundusz Remontowy Wspólnot </t>
  </si>
  <si>
    <t>b) opłata za wyłączenie gruntów leśnych</t>
  </si>
  <si>
    <t>§ 6050 wydatki inwestycyjne jednostek budżetowych</t>
  </si>
  <si>
    <t>V</t>
  </si>
  <si>
    <t>710 DZIAŁALNOŚĆ USŁUGOWA</t>
  </si>
  <si>
    <t>71004 PLANY ZAGOSPODAROWANIA PRZESTRZENNEGO</t>
  </si>
  <si>
    <t>VI</t>
  </si>
  <si>
    <t>750 ADMINISTRACJA PUBLICZNA</t>
  </si>
  <si>
    <t>75011 URZĘDY WOJEWÓDZKIE</t>
  </si>
  <si>
    <t xml:space="preserve">75022 RADY GMIN (miast i miast na prawach powiatu) </t>
  </si>
  <si>
    <t>§ 3030 różne wydatki na rzecz osób fizycznych</t>
  </si>
  <si>
    <t>§ 4420 podróże służbowe zagraniczne</t>
  </si>
  <si>
    <t>§ 6060 wydatki na zakupy inwestycyjne jednostek budżetowych (zakup sprzętu komputerowego)</t>
  </si>
  <si>
    <t>75023 URZĘDY GMIN (miast i miast na prawach powiatu)</t>
  </si>
  <si>
    <t>§ 4170 wynagrodzenia bezosobowe</t>
  </si>
  <si>
    <t>§ 4270 zakup usług remontowych (remont dachu, elewacja budynku, inne nieprzewidziane remonty)</t>
  </si>
  <si>
    <t>§ 4280 zakup usług zdrowotnych</t>
  </si>
  <si>
    <t>§ 6060 wydatki na zakupy inwestycyjne jednostek budżetowych (zakup kserokopiarki)</t>
  </si>
  <si>
    <t>75095 POZOSTAŁA DZIAŁALNOŚĆ</t>
  </si>
  <si>
    <t>VII</t>
  </si>
  <si>
    <t>751 URZĘDY NACZELNYCH ORGANÓW WŁADZY PAŃSTWOWEJ, KONTROLI I OCHRONY PRAWA ORAZ SĄDOWNICTWA</t>
  </si>
  <si>
    <t>VIII</t>
  </si>
  <si>
    <t>752 OBRONA NARODOWA</t>
  </si>
  <si>
    <t>75212 POZOSTAŁE WYDATKI OBRONNE</t>
  </si>
  <si>
    <t>zadania własne</t>
  </si>
  <si>
    <t>zadania zlecone</t>
  </si>
  <si>
    <t>IX</t>
  </si>
  <si>
    <t>754 BEZPIECZEŃSTWO PUBLICZNE I OCHRONA PRZECIWPOŻAROWA</t>
  </si>
  <si>
    <t>75412 OCHOTNICZE STRAŻE POŻARNE</t>
  </si>
  <si>
    <t>75414 OBRONA CYWILNA</t>
  </si>
  <si>
    <t>75416 STRAŻ MIEJSKA</t>
  </si>
  <si>
    <t>x</t>
  </si>
  <si>
    <t>756 DOCHODY OD OSÓB PRAWNYCH, OD OSÓB FIZYCZNYCH I OD INNYCH JEDNOSTEK NIE POSIADAJĄCYCH OSOBOWOŚCI PRAWNEJ ORAZ WYDATKI ZWIĄZANE Z ICH POBOREM</t>
  </si>
  <si>
    <t>75647  POBÓR PODATKÓW, OPŁAT I NIEOPODATKOWANYCH NALEŻNOŚCI BUDŻETOWYCH</t>
  </si>
  <si>
    <t>XI</t>
  </si>
  <si>
    <t>757 OBSŁUGA DŁUGU PUBLICZNEGO</t>
  </si>
  <si>
    <t>§ 8010 różne rozliczenia z bankami związane z obsługą długu publicznego</t>
  </si>
  <si>
    <t>§ 8070 odsetki i dyskonto od krajowych skarbowych papierów wartościowych oraz krajowych pożyczek i kredytów</t>
  </si>
  <si>
    <t>XII</t>
  </si>
  <si>
    <t>758 RÓŻNE ROZLICZENIA</t>
  </si>
  <si>
    <t>75818 REZERWY OGÓLNE I CELOWE</t>
  </si>
  <si>
    <t>§ 4810 rezerwy</t>
  </si>
  <si>
    <t>XIII</t>
  </si>
  <si>
    <t>801 OŚWIATA I WYCHOWANIE</t>
  </si>
  <si>
    <t>80101 SZKOŁY PODSTAWOWE</t>
  </si>
  <si>
    <t>§ 4240 zakup pomocy naukowych, dydaktycznych i książek</t>
  </si>
  <si>
    <t>§ 6060 wydatki na zakupy inwestycyjne jednostek budżetowych</t>
  </si>
  <si>
    <t>80104 PRZEDSZKOLA</t>
  </si>
  <si>
    <t>§ 4220 zakup środków żywności</t>
  </si>
  <si>
    <t>80110 GIMNAZJA</t>
  </si>
  <si>
    <t>80114 ZESPOŁY EKOMONICZNO- ADMINISTRACYJNE SZKÓŁ</t>
  </si>
  <si>
    <t>80146 DOKSZTAŁCANIE I DOSKONALENIE NAUCZYCIELI</t>
  </si>
  <si>
    <t>XIV</t>
  </si>
  <si>
    <t>851 OCHRONA ZDROWIA</t>
  </si>
  <si>
    <t>85149 PROGRAMY PROFILAKTYKI ZDROWOTNEJ</t>
  </si>
  <si>
    <t>85154 PRZECIWDZIAŁANIE ALKOHOLIZMOWI</t>
  </si>
  <si>
    <t>XV</t>
  </si>
  <si>
    <t>852 POMOC SPOŁECZNA</t>
  </si>
  <si>
    <t>85203 OŚRODKI WSPARCIA -ŚDS</t>
  </si>
  <si>
    <t>§ 4230 zakup leków i materiałów medycznych</t>
  </si>
  <si>
    <t>§ 4300  zakup usług pozostałych</t>
  </si>
  <si>
    <t>§ 3110 świadczenia społeczne</t>
  </si>
  <si>
    <t>składki społeczne od świadczeń</t>
  </si>
  <si>
    <t>składki społeczne od wynagrodzeń</t>
  </si>
  <si>
    <t>§ 4410 podróże słuzbowe krajowe</t>
  </si>
  <si>
    <t>85213 SKŁADKI NA UBEZPIECZENIA ZDROWOTNE OPŁACANE ZA OSOBY POBIERAJĄCE NIEKTÓRE ŚWIADCZENIA Z POMOCY SPOŁECZNEJ ORAZ NIEKTÓRE ŚWIADCZENIA RODZINNE</t>
  </si>
  <si>
    <t>§ 4130 składki na ubezpieczenia zdrowotne</t>
  </si>
  <si>
    <t>w tym dożywianie dzieci</t>
  </si>
  <si>
    <t>§ 4290 zakup świadczeń zdrowotnych dla osób nie objętych obowiązkiem ubezpieczenia zdrowotnego</t>
  </si>
  <si>
    <t>§ 4330 zakup usług przez jednostki samorządu terytorialnego od innych jednostek samorządu terytorialnego</t>
  </si>
  <si>
    <t>85215 DODATKI MIESZKANIOWE</t>
  </si>
  <si>
    <t>85219 OŚRODKI POMOCY SPOŁECZNEJ</t>
  </si>
  <si>
    <t>zadnia własne</t>
  </si>
  <si>
    <t xml:space="preserve">§ 4280 zakup usług zdrowotnych </t>
  </si>
  <si>
    <t>85295 POZOSTAŁA DZIAŁALNOŚĆ</t>
  </si>
  <si>
    <t>§ 2820 dotacja celowa z budżetu na finansowanie lub dofinansowanie zadań zleconych do realizacji stowarzyszeniom</t>
  </si>
  <si>
    <t>XVI</t>
  </si>
  <si>
    <t>853 POZOSTAŁE ZADANIA W ZAKRESIE POLITYKI SPOŁECZNEJ</t>
  </si>
  <si>
    <t>85395 POZOSTAŁA DZIAŁALNOŚĆ</t>
  </si>
  <si>
    <t>XVII</t>
  </si>
  <si>
    <t>854 EDUKACYJNA OPIEKA WYCHOWAWCZA</t>
  </si>
  <si>
    <t>85401 ŚWIETLICE SZKOLNE</t>
  </si>
  <si>
    <t>85495 POZOSTAŁA DZIAŁALNOŚĆ</t>
  </si>
  <si>
    <t>XVIII</t>
  </si>
  <si>
    <t>90001 GOSPODARKA ŚCIEKOWA I OCHRONA WÓD</t>
  </si>
  <si>
    <t>90003 OCZYSZCZANIE MIAST I WSI</t>
  </si>
  <si>
    <t>90004 UTRZYMANIE ZIELENI W MIASTACH I GMINACH</t>
  </si>
  <si>
    <t>90015 OŚWIETLENIE ULIC, PLACÓW                                                                                                                                 I DRÓG</t>
  </si>
  <si>
    <t>90017 ZAKŁADY GOSPODARKI KOMUNALNEJ</t>
  </si>
  <si>
    <t>90095 POZOSTAŁA DZIAŁALNOŚĆ</t>
  </si>
  <si>
    <t>§ 4260 zakup energii - lokale użytkowe</t>
  </si>
  <si>
    <t>remont i konserwacja pomników pamięci narodowej</t>
  </si>
  <si>
    <t>remonty bieżące lokali użytkowych</t>
  </si>
  <si>
    <t>zapobieganie wściekliźnie</t>
  </si>
  <si>
    <t>utrzymanie grobów wojennych</t>
  </si>
  <si>
    <t>targowica</t>
  </si>
  <si>
    <t>pozostałe usługi w lokalach użytkowych</t>
  </si>
  <si>
    <t>XIX</t>
  </si>
  <si>
    <t>921 KULTURA I OCHRONA DZIEDZICTWA NARODOWEGO</t>
  </si>
  <si>
    <t>92109 DOMY I OŚRODKI KULTURY, ŚWIETLICE I KLUBY</t>
  </si>
  <si>
    <t>92116 BIBLIOTEKI</t>
  </si>
  <si>
    <t>92195 POZOSTAŁA DZIAŁALNOŚĆ</t>
  </si>
  <si>
    <t>§ 2830 dotacja celowa z budżetu na finansowanie lub dofinansowanie zadań zleconych do realizacji pozostałym jednostkom nie zaliczanym do sektora finansów publicznych</t>
  </si>
  <si>
    <t>XX</t>
  </si>
  <si>
    <t>926 KULTURA FIZYCZNA I SPORT</t>
  </si>
  <si>
    <t>92601 OBIEKTY SPORTOWE</t>
  </si>
  <si>
    <t>92695 POZOSTAŁA DZIAŁALNOŚĆ</t>
  </si>
  <si>
    <t>RAZEM</t>
  </si>
  <si>
    <t>WYDATKI W DZIAŁACH I ROZDZIAŁACH</t>
  </si>
  <si>
    <t>W ROZBICIU NA BIEŻĄCE I INWESTYCYJNE</t>
  </si>
  <si>
    <t>DZIAŁ</t>
  </si>
  <si>
    <t>ROZDZIAŁ</t>
  </si>
  <si>
    <t>NAZWA DZIAŁU I ROZDZIAŁU</t>
  </si>
  <si>
    <t>WYDATKI</t>
  </si>
  <si>
    <t xml:space="preserve">z tego </t>
  </si>
  <si>
    <t>wydatki bieżące</t>
  </si>
  <si>
    <t>wydatki inwestycyjne</t>
  </si>
  <si>
    <t>010</t>
  </si>
  <si>
    <t xml:space="preserve"> ROLNICTWO i ŁOWIECTWO</t>
  </si>
  <si>
    <t>01030</t>
  </si>
  <si>
    <t>Izby rolnicze</t>
  </si>
  <si>
    <t>400</t>
  </si>
  <si>
    <t xml:space="preserve"> WYTWARZANIE I ZAOPATRYWANIE W ENERGIĘ ELEKTRYCZNĄ, GAZ I WODĘ</t>
  </si>
  <si>
    <t>40001</t>
  </si>
  <si>
    <t>Dostarczanie ciepła</t>
  </si>
  <si>
    <t>40002</t>
  </si>
  <si>
    <t>Dostarczanie wody</t>
  </si>
  <si>
    <t>600</t>
  </si>
  <si>
    <t>TRANSPORT I ŁĄCZNOŚĆ</t>
  </si>
  <si>
    <t>60004</t>
  </si>
  <si>
    <t>Lokalny transport zbiorowy</t>
  </si>
  <si>
    <t>60016</t>
  </si>
  <si>
    <t>Drogi publiczne gminne</t>
  </si>
  <si>
    <t>60017</t>
  </si>
  <si>
    <t>Drogi wewnętrzne</t>
  </si>
  <si>
    <t>700</t>
  </si>
  <si>
    <t>GOSPODARKA 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</si>
  <si>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</si>
  <si>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</si>
  <si>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</si>
  <si>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</si>
  <si>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</si>
  <si>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</si>
  <si>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</si>
  <si>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</si>
  <si>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</si>
  <si>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</si>
  <si>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>75022</t>
  </si>
  <si>
    <t xml:space="preserve">Rady gmin (miast i miast na prawach powiatu) </t>
  </si>
  <si>
    <t>75023</t>
  </si>
  <si>
    <t>Urzędy gmin (miast i miast na prawach powiatu)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</si>
  <si>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</si>
  <si>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</si>
  <si>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</si>
  <si>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</si>
  <si>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</si>
  <si>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</si>
  <si>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</si>
  <si>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</si>
  <si>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</si>
  <si>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</si>
  <si>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</si>
  <si>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</si>
  <si>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</si>
  <si>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</si>
  <si>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</si>
  <si>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</si>
  <si>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75416</t>
  </si>
  <si>
    <t>Straż Miejska</t>
  </si>
  <si>
    <t>756</t>
  </si>
  <si>
    <t>DOCHODY OD OSÓB PRAWNYCH, OD OSÓB FIZYCZNYCH I OD INNYCH JEDNOSTEK NIE POSIADAJĄCYCH OSOBOWOŚCI PRAWNEJ ORAZ WYDATKI ZWIĄZANE Z ICH POBOREM</t>
  </si>
  <si>
    <t>75647</t>
  </si>
  <si>
    <t>Pobór podatków, opłat i nieopodatkownych należności budżetowych</t>
  </si>
  <si>
    <t>757</t>
  </si>
  <si>
    <t>OBSŁUGA DŁUGU PUBLICZNEGO</t>
  </si>
  <si>
    <t>75702</t>
  </si>
  <si>
    <t>Obsługa papierów wartościowych, kredytów i pozyczek jednostek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</si>
  <si>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</si>
  <si>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</si>
  <si>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</si>
  <si>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</si>
  <si>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</si>
  <si>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</si>
  <si>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</si>
  <si>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</si>
  <si>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80104</t>
  </si>
  <si>
    <t>Przedszkola</t>
  </si>
  <si>
    <t>80110</t>
  </si>
  <si>
    <t>Gimnazja</t>
  </si>
  <si>
    <t>80114</t>
  </si>
  <si>
    <t>Zespoły obsługi ekonomiczno-administracyjnej szkół</t>
  </si>
  <si>
    <t>80146</t>
  </si>
  <si>
    <t>851</t>
  </si>
  <si>
    <t>OCHRONA ZDROWIA</t>
  </si>
  <si>
    <t>85149</t>
  </si>
  <si>
    <t>Programy polityki zdrowotnej</t>
  </si>
  <si>
    <t>85154</t>
  </si>
  <si>
    <t>Przeciwdziałanie alkoholizmowi</t>
  </si>
  <si>
    <t>852</t>
  </si>
  <si>
    <t>POMOC SPOŁECZNA</t>
  </si>
  <si>
    <t>85203</t>
  </si>
  <si>
    <t>Ośrodki wsparcia</t>
  </si>
  <si>
    <t>85212</t>
  </si>
  <si>
    <t>85213</t>
  </si>
  <si>
    <t>Składki na ubezpieczenie zdrowotne opłacane za osoby pobierające niektóre świadczenia z pomocy społecznej oraz niektóre świadczenia rodzinne</t>
  </si>
  <si>
    <t>85214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</si>
  <si>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</si>
  <si>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</si>
  <si>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</si>
  <si>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</si>
  <si>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</si>
  <si>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</si>
  <si>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</si>
  <si>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</si>
  <si>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</si>
  <si>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</si>
  <si>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</si>
  <si>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</si>
  <si>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</si>
  <si>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Świetlice szkolne</t>
  </si>
  <si>
    <t>85495</t>
  </si>
  <si>
    <t>900</t>
  </si>
  <si>
    <t>GOSPODARKA KOMUNALNA                 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</si>
  <si>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</si>
  <si>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</si>
  <si>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</si>
  <si>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</si>
  <si>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</si>
  <si>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</si>
  <si>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</si>
  <si>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</si>
  <si>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90017</t>
  </si>
  <si>
    <t>Zakłady gospodarki komunalnej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</si>
  <si>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</si>
  <si>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</si>
  <si>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</si>
  <si>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</si>
  <si>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</si>
  <si>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</si>
  <si>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</si>
  <si>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</si>
  <si>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</si>
  <si>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</si>
  <si>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</si>
  <si>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</si>
  <si>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</si>
  <si>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Treść</t>
  </si>
  <si>
    <t>Wyszczególnienie</t>
  </si>
  <si>
    <t>E</t>
  </si>
  <si>
    <t>przyjęte depozyty</t>
  </si>
  <si>
    <t>Dział,  Rozdział, Paragraf</t>
  </si>
  <si>
    <t>Dział rozdział</t>
  </si>
  <si>
    <t>Nazwa Instytucji</t>
  </si>
  <si>
    <t>1.</t>
  </si>
  <si>
    <t>921                                                                                                                  92109</t>
  </si>
  <si>
    <t>Miejski Ośrodek Kultury w Pionkach</t>
  </si>
  <si>
    <t>2.</t>
  </si>
  <si>
    <t>921                                                                                                                  92116</t>
  </si>
  <si>
    <t>Miejska Biblioteka Publiczna w Pionkach</t>
  </si>
  <si>
    <t>Dział</t>
  </si>
  <si>
    <t>Rozdział</t>
  </si>
  <si>
    <t>Nazwa zadania</t>
  </si>
  <si>
    <t>Kwota</t>
  </si>
  <si>
    <t>Gmina</t>
  </si>
  <si>
    <t>Inne</t>
  </si>
  <si>
    <t>regulacje własności gruntów</t>
  </si>
  <si>
    <t>zakup komputera RM</t>
  </si>
  <si>
    <t>zakup komputerów i drukarek, urządzeń do sieci UM</t>
  </si>
  <si>
    <t>termomodernizacja budynku OSP</t>
  </si>
  <si>
    <t>zakup sprzętu komputerowego MOPS</t>
  </si>
  <si>
    <t>z tego :</t>
  </si>
  <si>
    <t>INWESTYCJE</t>
  </si>
  <si>
    <t>ZAKUPY INWESTYCYJNE</t>
  </si>
  <si>
    <t>§ 4350 opłata za usługi internetowe</t>
  </si>
  <si>
    <t>85195 POZOSTAŁA DZIAŁALNOŚĆ</t>
  </si>
  <si>
    <t>§ 2480 dotacja podmiotowa z budżetu dla samorządowej instytucji kultury</t>
  </si>
  <si>
    <t>Dokształcanie i doskonalenie nauczycieli</t>
  </si>
  <si>
    <t>85195</t>
  </si>
  <si>
    <t>Źródła finansowania</t>
  </si>
  <si>
    <t>80103 ODDZIAŁY PRZEDSZKOLNE W SZKOŁACH PODSTAWOWYCH</t>
  </si>
  <si>
    <t>80103</t>
  </si>
  <si>
    <t>Oddziały przedszkolne w szkołach podstawowych</t>
  </si>
  <si>
    <t>§ 2820 dotacja celowa z budżetu na finansowanie lub dofinansowanie zadań zleconych do realizacji stowrzyszeniom</t>
  </si>
  <si>
    <t>85228 USŁUGI OPIEKUŃCZE                                                                                                                                                     I SPECJALISTYCZNE USŁUGI OPIEKUŃCZE</t>
  </si>
  <si>
    <t>75075 PROMOCJA JEDNOTEK SAMORZĄDU TERYTORIALNEGO</t>
  </si>
  <si>
    <t>ul.Łąkowa</t>
  </si>
  <si>
    <t>ul.Zacisze</t>
  </si>
  <si>
    <t>ul.Krótka</t>
  </si>
  <si>
    <t>ul.Staszica</t>
  </si>
  <si>
    <t>ul.Zwyciętwa</t>
  </si>
  <si>
    <t>rewitalizacja historycznego budynku Kasyna na potrzeby stworzenia Centrum Aktywizacji Lokalnej w Pionkach</t>
  </si>
  <si>
    <t>zakup przedsiębiorstwa ZTS Pronit S.A. w upadłości</t>
  </si>
  <si>
    <t>EFRR</t>
  </si>
  <si>
    <t>Min.Gosp.</t>
  </si>
  <si>
    <t>WFOŚiGW/NFOŚiGW</t>
  </si>
  <si>
    <t>modernizacja oświetlenia spłata rat</t>
  </si>
  <si>
    <t>oświetlenie ul.Fabrycznej</t>
  </si>
  <si>
    <t>oświetlenie ul.Kościuszki</t>
  </si>
  <si>
    <t>modernizacja węzła ciepłowniczego przy.ul.Sienkiewicza</t>
  </si>
  <si>
    <t>Rewitalizacja Placu Konstytucji 3 Maja na potrzeby rynku miejskiego</t>
  </si>
  <si>
    <t>Budowa sieci kanalizacji grawitacyjno-tłocznej i przepompowani we wschodniej części miasta</t>
  </si>
  <si>
    <t>Rewitalizacja historycznego stadionu sportowego w Pionkach - Etap 1 i 2</t>
  </si>
  <si>
    <t>modernizacja Hali Sportowej</t>
  </si>
  <si>
    <t>Zagospodarowanie Ogródka Jordanowskiego - Rozbudowa Centrum Rekreacyjno-Rozrywkowego w Pionkach</t>
  </si>
  <si>
    <t>75702 OBSŁUGA PAPIERÓW WARTOŚCIOWYCH, KREDYTÓW                                                                                     I POŻYCZEK JEDNOSTEK SAMORZĄDU TERYTORIALNEGO</t>
  </si>
  <si>
    <t>modernizacja odpylania spalin</t>
  </si>
  <si>
    <t>opomiarowanie sieci cieplnej i elektroenergetycznej</t>
  </si>
  <si>
    <t>samochód Lublin</t>
  </si>
  <si>
    <t>pompa do przepompowni ścieków</t>
  </si>
  <si>
    <t>przekładnia do komory napowietrzania COŚ</t>
  </si>
  <si>
    <t>modernizacja targowisk miejskich</t>
  </si>
  <si>
    <t>czyny społeczne (kanalizacje sanitarne, sieci wodociągowe, sieci gazowe, budowa dróg)</t>
  </si>
  <si>
    <t>75075</t>
  </si>
  <si>
    <t>Promocja jednostek samorządu terytorialnego</t>
  </si>
  <si>
    <t xml:space="preserve">Projekt                                                                                                                    wydatków  związanych z realizacją przez Miasto Pionki                                                                                                        własnych zadań bieżących                                                                                                                            na 2006 rok                                                                   </t>
  </si>
  <si>
    <t>oświetlenie ul.Wesołej, Dąbrowskiej</t>
  </si>
  <si>
    <t>ul.Kozienicka przejście przez tory</t>
  </si>
  <si>
    <t>ul.Radomska parking przy MOK</t>
  </si>
  <si>
    <t>opracowanie dokumentacji przebudowy ul.Kolejowej i Zwoleńskiej, Mickiewicza wraz z regul.stanu prawnego i wyk. chodników</t>
  </si>
  <si>
    <t xml:space="preserve">§ 4270 zakup usług remontowych </t>
  </si>
  <si>
    <t xml:space="preserve">§ 4210 zakup materiałów i wyposażenia      </t>
  </si>
  <si>
    <t xml:space="preserve">§ 4300 zakup usług pozostałych </t>
  </si>
  <si>
    <t>§ 4300 zakup usług pozostałych w tym modernizacja pasa zieleni przy Al..Jana Pawła II</t>
  </si>
  <si>
    <t>ul.Orzeszkowej (chodnik i parking)</t>
  </si>
  <si>
    <t>PRZYCHODY</t>
  </si>
  <si>
    <t>Klasyfikacja przychodów                                                                                                                                 i rozchodów</t>
  </si>
  <si>
    <t>3. Przychody z tytułu innych rozliczeń krajowych</t>
  </si>
  <si>
    <t>§ 955</t>
  </si>
  <si>
    <t>§ 952</t>
  </si>
  <si>
    <t>ROZCHODY</t>
  </si>
  <si>
    <t>Razem przychody</t>
  </si>
  <si>
    <t xml:space="preserve">1. Spłaty otrzymanych krajowych pożyczek i kredytów </t>
  </si>
  <si>
    <t>Razem rozchody</t>
  </si>
  <si>
    <t>§ 992</t>
  </si>
  <si>
    <t>INFORMACJE UZUPEŁNIAJĄCE</t>
  </si>
  <si>
    <t>1. Planowane dochody</t>
  </si>
  <si>
    <t>2. Planowane wydatki</t>
  </si>
  <si>
    <t>różnica między 1 i 2 (+)</t>
  </si>
  <si>
    <t>różnica między 2 i 1 (-)</t>
  </si>
  <si>
    <t>POKRYCIE DEFICYTU /NIEDOBORU/ BUDŻETU</t>
  </si>
  <si>
    <t>2. Przychody z zaciągniętych pożyczek i kredytów na rynku krajowym</t>
  </si>
  <si>
    <t>1.kredytem (pożyczką) długoterminową  na rynku krajowym</t>
  </si>
  <si>
    <t>Zał.Nr 3</t>
  </si>
  <si>
    <t>Przychody i rozchody związane z finansowaniem niedoboru                             i rozdysponowaniem nadwyżki budżetowej oraz prywatyzacją majątku jednostek samorządu terytorialnego</t>
  </si>
  <si>
    <t>w tym : środki funduszy pomocowych na realizację inwestycji na które zostały złożone wnioski unijne</t>
  </si>
  <si>
    <t>PLAN  WYDATKÓW  BUDŻETU MIASTA PIONKI</t>
  </si>
  <si>
    <t xml:space="preserve">Plan na 2006 </t>
  </si>
  <si>
    <t>Zał.Nr 2</t>
  </si>
  <si>
    <t>do Uchwały Nr LV/474/2005</t>
  </si>
  <si>
    <t>Rady Miasta Pionki z dnia 29.12.2005 r.</t>
  </si>
  <si>
    <t>Plan wydatków                                                                                                                                                                          budżetu Miasta Pionki                                                                                                                                                                                                       na 2006 rok</t>
  </si>
  <si>
    <t>Plan na 2006 r.</t>
  </si>
  <si>
    <t>Rady Miasta Pionki z dnia 29.12.2005r.</t>
  </si>
  <si>
    <t>75101 URZĘDY NACZELNYCH ORGANÓW WŁADZY PAŃSTWOWEJ, KONTROLI I OCHRONY PRAWA</t>
  </si>
  <si>
    <t>900 GOSPODARKA KOMUNALNA                                                                                                                    I OCHRONA ŚRODOWISKA</t>
  </si>
  <si>
    <t>zał.Nr 2/1</t>
  </si>
  <si>
    <t>Plan przychodów i rozchodów budżetu Miasta na 2006 rok</t>
  </si>
  <si>
    <t>Plan na 2006 rok</t>
  </si>
  <si>
    <t>Plan                                                                                                                                                                                     wydatków  związanych z realizacją przez Miasto Pionki                                                                          zadań zleconych                                                                                                                                                             na 2006 rok</t>
  </si>
  <si>
    <t>Załącznik Nr 6/1                                                                                                                                     do Uchwały Nr LV/474/2005                                                                                                                                                               Rady Miasta Pionki z dn.29.12.2005r.</t>
  </si>
  <si>
    <t>PLAN                                                                                                                                           DOTACJI DLA INSTYTUCJI KULTURY                                                                 na 2006 rok</t>
  </si>
  <si>
    <t>Zał. Nr 8</t>
  </si>
  <si>
    <t>Zał.Nr 6/2</t>
  </si>
  <si>
    <t>Rady Miasta Pioni z dnia 29.12.2005r.</t>
  </si>
  <si>
    <t>Załącznik Nr 9                                                                                                                                                                             do Uchwały Nr LV/474/2005                                                                                                                                        Rady Miasta Pionki z dnia 29.12.2005r.</t>
  </si>
  <si>
    <t>PLAN                                                                                                                                                                                                               WYDATKÓW INWESTYCYJNYCH                                                                                                     NA  2006 ROK</t>
  </si>
  <si>
    <t>kwota zadłużenia bez środków z funduszy pomocowych</t>
  </si>
  <si>
    <t>5.564.424</t>
  </si>
  <si>
    <t>zadłużenie na 31.12.2005 r.</t>
  </si>
  <si>
    <t>10.000.000</t>
  </si>
  <si>
    <t>kredyt na zakup ZTS Pronit S.A. W upadłości</t>
  </si>
  <si>
    <t>881.383</t>
  </si>
  <si>
    <t>spłata pożyczek i kredytów w 2006</t>
  </si>
  <si>
    <t>9.819</t>
  </si>
  <si>
    <t>umorzona pożyczka z WFOŚi GW</t>
  </si>
  <si>
    <t>14.673.222</t>
  </si>
  <si>
    <t>zadłużenie na 31.12.2006 r.</t>
  </si>
  <si>
    <t>960.000</t>
  </si>
  <si>
    <t xml:space="preserve">pożyczki z WFOŚiGW zaplanowane do zaciągnięcia w 2006 roku (spłata pożyczek w latach 2008-2010 </t>
  </si>
  <si>
    <t>15.633.222</t>
  </si>
  <si>
    <t>razem kwota zadłużenia na 31.12.2006 roku</t>
  </si>
  <si>
    <t>§ 4430 różne opłaty i składki (GCI 500 zł)</t>
  </si>
  <si>
    <t>§ 4210 zakup materiałów i wyposażenia w tym Gminne Centrum Informacji - 1000zł</t>
  </si>
  <si>
    <t>§ 4300 zakup usług pozostałych w tym Gminne Centrum Informacji -500zł</t>
  </si>
  <si>
    <t>Lp.</t>
  </si>
  <si>
    <t>Zobowiązania wg tytułów dłuznych</t>
  </si>
  <si>
    <t>E 1</t>
  </si>
  <si>
    <t>z tego emisja papierów wartościowych</t>
  </si>
  <si>
    <t>E 2</t>
  </si>
  <si>
    <t>spłaty rat</t>
  </si>
  <si>
    <t>zadłużenie na 31.12.</t>
  </si>
  <si>
    <t>E 3</t>
  </si>
  <si>
    <t>E 4</t>
  </si>
  <si>
    <t>w tym depozyty zbywalne</t>
  </si>
  <si>
    <t>E 5</t>
  </si>
  <si>
    <t>wymagalne zobowiązania</t>
  </si>
  <si>
    <t xml:space="preserve">E 6 </t>
  </si>
  <si>
    <t>z tego : jednostek budżetowych</t>
  </si>
  <si>
    <t>E 7</t>
  </si>
  <si>
    <t>w tym z tytułu : dostaw i usług</t>
  </si>
  <si>
    <t xml:space="preserve">E 8 </t>
  </si>
  <si>
    <t>składek na ubezpieczenia społeczne i Fundusz Pracy</t>
  </si>
  <si>
    <t>E 9</t>
  </si>
  <si>
    <t>Wynikających z ustaw i orzeczeń sądu, udzielonych poręczeń i gwarancji.</t>
  </si>
  <si>
    <t>zał. Nr 4</t>
  </si>
  <si>
    <t>PROGNOZA DŁUGU MIASTA PIONKI na  lata 2005-2016</t>
  </si>
  <si>
    <t xml:space="preserve">Kredyty i pożyczki zadłużenie </t>
  </si>
  <si>
    <t>L A T A</t>
  </si>
  <si>
    <t>§ 3020  wydatki osobowe niezaliczone do wynagrodzeń (bez nagród)</t>
  </si>
  <si>
    <t>85212 ŚWIADCZENIA RODZINNE, ZALICZKA ALIMENTACYJNA ORAZ SKŁADKI NA UBEZPIECZENIA EMERYTALNE I RENTOWE Z UBEZPIECZENIA SPOŁECZNEGO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</si>
  <si>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</si>
  <si>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</si>
  <si>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§ 3020 wydatki osobowe niezaliczone do wynagrodzeń (bez nagród)</t>
  </si>
  <si>
    <t>85214  ZASIŁKI I POMOC W NATURZE ORAZ SKŁADKI NA UBEZPIECZENIA EMERYTALNE I RENTOWE</t>
  </si>
  <si>
    <t>85214 ZAIŁKI I POMOC W NATURZE ORAZ SKŁADKI NA UBEZPIECZENIA EMERYTALNE I RENTOWE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</si>
</sst>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#,##0_ ;\-#,##0\ "/>
    <numFmt numFmtId="166" formatCode="0.0"/>
    <numFmt numFmtId="167" formatCode="0.000"/>
  </numFmts>
  <fonts count="19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u val="singleAccounting"/>
      <sz val="8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u val="single"/>
      <sz val="10"/>
      <name val="Times New Roman CE"/>
      <family val="1"/>
    </font>
    <font>
      <b/>
      <sz val="10"/>
      <name val="Arial CE"/>
      <family val="2"/>
    </font>
    <font>
      <sz val="10"/>
      <color indexed="10"/>
      <name val="Times New Roman CE"/>
      <family val="1"/>
    </font>
    <font>
      <sz val="20"/>
      <color indexed="10"/>
      <name val="Times New Roman CE"/>
      <family val="1"/>
    </font>
    <font>
      <vertAlign val="superscript"/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41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/>
    </xf>
    <xf numFmtId="41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1" fontId="7" fillId="0" borderId="1" xfId="0" applyNumberFormat="1" applyFont="1" applyBorder="1" applyAlignment="1">
      <alignment horizontal="right" vertical="center"/>
    </xf>
    <xf numFmtId="41" fontId="8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3" fontId="8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41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center"/>
    </xf>
    <xf numFmtId="41" fontId="6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/>
    </xf>
    <xf numFmtId="0" fontId="2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/>
    </xf>
    <xf numFmtId="3" fontId="14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/>
    </xf>
    <xf numFmtId="41" fontId="10" fillId="0" borderId="1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1" fontId="8" fillId="0" borderId="2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41" fontId="17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1" fontId="8" fillId="0" borderId="1" xfId="0" applyNumberFormat="1" applyFont="1" applyFill="1" applyBorder="1" applyAlignment="1">
      <alignment horizontal="left" vertical="center" indent="1"/>
    </xf>
    <xf numFmtId="0" fontId="17" fillId="0" borderId="1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 vertical="top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left"/>
    </xf>
    <xf numFmtId="3" fontId="2" fillId="0" borderId="1" xfId="0" applyNumberFormat="1" applyFont="1" applyBorder="1" applyAlignment="1">
      <alignment/>
    </xf>
    <xf numFmtId="41" fontId="1" fillId="0" borderId="0" xfId="0" applyNumberFormat="1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top" wrapText="1" shrinkToFit="1"/>
    </xf>
    <xf numFmtId="0" fontId="1" fillId="0" borderId="7" xfId="0" applyFont="1" applyFill="1" applyBorder="1" applyAlignment="1">
      <alignment horizontal="left" vertical="top" wrapText="1" shrinkToFi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 shrinkToFit="1"/>
    </xf>
    <xf numFmtId="0" fontId="1" fillId="2" borderId="7" xfId="0" applyFont="1" applyFill="1" applyBorder="1" applyAlignment="1">
      <alignment horizontal="center" vertical="top" wrapText="1" shrinkToFit="1"/>
    </xf>
    <xf numFmtId="0" fontId="1" fillId="0" borderId="6" xfId="0" applyFont="1" applyFill="1" applyBorder="1" applyAlignment="1">
      <alignment horizontal="center" vertical="top" wrapText="1" shrinkToFit="1"/>
    </xf>
    <xf numFmtId="0" fontId="1" fillId="0" borderId="7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plan%20na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2-1 po zm."/>
      <sheetName val="zał.nr2-1"/>
      <sheetName val="zał.2 po zm."/>
      <sheetName val="zał.nr 2"/>
      <sheetName val="XII-02"/>
      <sheetName val="zał.Nr 6"/>
      <sheetName val="zał.Nr 9"/>
      <sheetName val="zał.Nr 3"/>
      <sheetName val="zał.8 po zm."/>
      <sheetName val="zał.Nr 8"/>
      <sheetName val="zał.14 po zm."/>
      <sheetName val="zał.Nr 14"/>
      <sheetName val="Zał.nr 4"/>
    </sheetNames>
    <sheetDataSet>
      <sheetData sheetId="1">
        <row r="75">
          <cell r="B75" t="str">
            <v>750 ADMINISTRACJA PUBLICZNA</v>
          </cell>
        </row>
        <row r="76">
          <cell r="B76" t="str">
            <v>75011 URZĘDY WOJEWÓDZKIE</v>
          </cell>
        </row>
        <row r="77">
          <cell r="B77" t="str">
            <v>§ 4010 wynagrodzenia osobowe pracowników</v>
          </cell>
        </row>
        <row r="78">
          <cell r="B78" t="str">
            <v>§ 4040 dodatkowe wynagrodzenie roczne</v>
          </cell>
        </row>
        <row r="79">
          <cell r="B79" t="str">
            <v>§ 4110 składki na ubezpieczenia społeczne</v>
          </cell>
        </row>
        <row r="80">
          <cell r="B80" t="str">
            <v>§ 4120 składki na Fundusz Pracy</v>
          </cell>
        </row>
        <row r="81">
          <cell r="B81" t="str">
            <v>§ 4210 zakup materiałów i wyposażenia</v>
          </cell>
        </row>
        <row r="82">
          <cell r="B82" t="str">
            <v>§ 4440 odpisy na zakładowy fundusz świadczeń socjalnych</v>
          </cell>
        </row>
        <row r="122">
          <cell r="B122" t="str">
            <v>751 URZĘDY NACZELNYCH ORGANÓW WŁADZY PAŃSTWOWEJ, KONTROLI I OCHRONY PRAWA ORAZ SĄDOWNICTWA</v>
          </cell>
        </row>
        <row r="123">
          <cell r="B123" t="str">
            <v>75101 URZĘDY NACZELNYCH ORGANÓW WŁADZY PAŃSTWOWEJ, KONTROLI              I OCHRONY PRAWA</v>
          </cell>
        </row>
        <row r="125">
          <cell r="B125" t="str">
            <v>§ 4110 składki na ubezpieczenia społeczne</v>
          </cell>
        </row>
        <row r="126">
          <cell r="B126" t="str">
            <v>§ 4120 składki na Fundusz Pracy</v>
          </cell>
        </row>
        <row r="127">
          <cell r="B127" t="str">
            <v>§ 4210 zakup materiałów i wyposażenia</v>
          </cell>
        </row>
        <row r="143">
          <cell r="B143" t="str">
            <v>754 BEZPIECZEŃSTWO PUBLICZNE I OCHRONA PRZECIWPOŻAROWA</v>
          </cell>
        </row>
        <row r="157">
          <cell r="B157" t="str">
            <v>75414 OBRONA CYWILNA</v>
          </cell>
        </row>
        <row r="163">
          <cell r="B163" t="str">
            <v>§ 4270 zakup usług remontowych</v>
          </cell>
        </row>
        <row r="288">
          <cell r="B288" t="str">
            <v>852 POMOC SPOŁECZNA</v>
          </cell>
        </row>
        <row r="289">
          <cell r="B289" t="str">
            <v>85203 OŚRODKI WSPARCIA -ŚDS</v>
          </cell>
        </row>
        <row r="291">
          <cell r="B291" t="str">
            <v>§ 4010 wynagrodzenia osobowe pracowników</v>
          </cell>
        </row>
        <row r="292">
          <cell r="B292" t="str">
            <v>§ 4040 dodatkowe wynagrodzenie roczne</v>
          </cell>
        </row>
        <row r="293">
          <cell r="B293" t="str">
            <v>§ 4110 składki na ubezpieczenia społeczne</v>
          </cell>
        </row>
        <row r="294">
          <cell r="B294" t="str">
            <v>§ 4120 składki na Fundusz Pracy</v>
          </cell>
        </row>
        <row r="295">
          <cell r="B295" t="str">
            <v>§ 4210 zakup materiałów i wyposażenia</v>
          </cell>
        </row>
        <row r="296">
          <cell r="B296" t="str">
            <v>§ 4220 zakup środków żywności</v>
          </cell>
        </row>
        <row r="297">
          <cell r="B297" t="str">
            <v>§ 4230 zakup leków i materiałów medycznych</v>
          </cell>
        </row>
        <row r="298">
          <cell r="B298" t="str">
            <v>§ 4260 zakup energii</v>
          </cell>
        </row>
        <row r="299">
          <cell r="B299" t="str">
            <v>§ 4270 zakup usług remontowych</v>
          </cell>
        </row>
        <row r="300">
          <cell r="B300" t="str">
            <v>§ 4280 zakup usług zdrowotnych</v>
          </cell>
        </row>
        <row r="301">
          <cell r="B301" t="str">
            <v>§ 4300  zakup usług pozostałych</v>
          </cell>
        </row>
        <row r="302">
          <cell r="B302" t="str">
            <v>§ 4410 podróże służbowe krajowe</v>
          </cell>
        </row>
        <row r="303">
          <cell r="B303" t="str">
            <v>§ 4430 różne opłaty i składki</v>
          </cell>
        </row>
        <row r="304">
          <cell r="B304" t="str">
            <v>§ 4440 odpisy na zakładowy fundusz świadczeń socjalnych</v>
          </cell>
        </row>
        <row r="307">
          <cell r="B307" t="str">
            <v>§ 3110 świadczenia społeczne</v>
          </cell>
        </row>
        <row r="308">
          <cell r="B308" t="str">
            <v>§ 4010 wynagrodzenia osobowe pracowników</v>
          </cell>
        </row>
        <row r="309">
          <cell r="B309" t="str">
            <v>§ 4040 dodatkowe wynagrodzenie roczne</v>
          </cell>
        </row>
        <row r="310">
          <cell r="B310" t="str">
            <v>§ 4110 składki na ubezpieczenia społeczne</v>
          </cell>
        </row>
        <row r="313">
          <cell r="B313" t="str">
            <v>§ 4120 składki na Fundusz Pracy</v>
          </cell>
        </row>
        <row r="314">
          <cell r="B314" t="str">
            <v>§ 4210 zakup materiałów i wyposażenia</v>
          </cell>
        </row>
        <row r="315">
          <cell r="B315" t="str">
            <v>§ 4280 zakup usług zdrowotnych</v>
          </cell>
        </row>
        <row r="316">
          <cell r="B316" t="str">
            <v>§ 4300 zakup usług pozostałych</v>
          </cell>
        </row>
        <row r="317">
          <cell r="B317" t="str">
            <v>§ 4410 podróże słuzbowe krajowe</v>
          </cell>
        </row>
        <row r="318">
          <cell r="B318" t="str">
            <v>§ 4440 odpisy na zakładowy fundusz świadczeń socjalnych</v>
          </cell>
        </row>
        <row r="320">
          <cell r="B320" t="str">
            <v>85213 SKŁADKI NA UBEZPIECZENIA ZDROWOTNE OPŁACANE ZA OSOBY POBIERAJĄCE NIEKTÓRE ŚWIADCZENIA Z POMOCY SPOŁECZNEJ ORAZ NIEKTÓRE ŚWIADCZENIA RODZINNE</v>
          </cell>
        </row>
        <row r="321">
          <cell r="B321" t="str">
            <v>§ 4130 składki na ubezpieczenia zdrowotne</v>
          </cell>
        </row>
        <row r="328">
          <cell r="B328" t="str">
            <v>§ 3110 świadczenia społeczne</v>
          </cell>
        </row>
        <row r="362">
          <cell r="B362" t="str">
            <v>85228 USŁUGI OPIEKUŃCZE                              I SPECJALISTYCZNE USŁUGI OPIEKUŃCZE</v>
          </cell>
        </row>
        <row r="377">
          <cell r="B377" t="str">
            <v>§ 4010 wynagrodzenia osobowe pracowników</v>
          </cell>
        </row>
        <row r="378">
          <cell r="B378" t="str">
            <v>§ 4040 dodatkowe wynagrodzenie roczne</v>
          </cell>
        </row>
        <row r="379">
          <cell r="B379" t="str">
            <v>§ 4110 składki na ubezpieczenia społeczne</v>
          </cell>
        </row>
        <row r="380">
          <cell r="B380" t="str">
            <v>§ 4120 składki na Fundusz Pracy</v>
          </cell>
        </row>
        <row r="381">
          <cell r="B381" t="str">
            <v>§ 4210 zakup materiałów i wyposażenia</v>
          </cell>
        </row>
        <row r="382">
          <cell r="B382" t="str">
            <v>§ 4280 zakup usług zdrowotnych</v>
          </cell>
        </row>
        <row r="383">
          <cell r="B383" t="str">
            <v>§ 4300 zakup usług pozostałych</v>
          </cell>
        </row>
        <row r="384">
          <cell r="B384" t="str">
            <v>§ 4410 podróże służbowe krajowe</v>
          </cell>
        </row>
        <row r="385">
          <cell r="B385" t="str">
            <v>§ 4440 odpisy na zakładowy fundusz świadczeń socjalnych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zoomScale="75" zoomScaleNormal="75" workbookViewId="0" topLeftCell="A69">
      <selection activeCell="C64" sqref="C64"/>
    </sheetView>
  </sheetViews>
  <sheetFormatPr defaultColWidth="9.00390625" defaultRowHeight="12.75"/>
  <cols>
    <col min="1" max="1" width="9.125" style="79" customWidth="1"/>
    <col min="2" max="2" width="11.625" style="79" customWidth="1"/>
    <col min="3" max="3" width="40.75390625" style="79" customWidth="1"/>
    <col min="4" max="4" width="19.375" style="79" customWidth="1"/>
    <col min="5" max="5" width="17.75390625" style="79" customWidth="1"/>
    <col min="6" max="6" width="19.625" style="79" customWidth="1"/>
    <col min="7" max="16384" width="9.125" style="79" customWidth="1"/>
  </cols>
  <sheetData>
    <row r="1" spans="4:6" ht="15">
      <c r="D1" s="80"/>
      <c r="E1" s="136" t="s">
        <v>396</v>
      </c>
      <c r="F1" s="136"/>
    </row>
    <row r="2" spans="4:6" ht="15">
      <c r="D2" s="136" t="s">
        <v>397</v>
      </c>
      <c r="E2" s="136"/>
      <c r="F2" s="136"/>
    </row>
    <row r="3" spans="4:6" ht="15">
      <c r="D3" s="136" t="s">
        <v>398</v>
      </c>
      <c r="E3" s="136"/>
      <c r="F3" s="136"/>
    </row>
    <row r="4" ht="12.75" customHeight="1"/>
    <row r="5" ht="13.5" customHeight="1"/>
    <row r="6" spans="1:6" ht="15.75">
      <c r="A6" s="132" t="s">
        <v>394</v>
      </c>
      <c r="B6" s="132"/>
      <c r="C6" s="132"/>
      <c r="D6" s="132"/>
      <c r="E6" s="132"/>
      <c r="F6" s="132"/>
    </row>
    <row r="7" spans="1:6" ht="15.75">
      <c r="A7" s="132" t="s">
        <v>3</v>
      </c>
      <c r="B7" s="132"/>
      <c r="C7" s="132"/>
      <c r="D7" s="132"/>
      <c r="E7" s="132"/>
      <c r="F7" s="132"/>
    </row>
    <row r="8" spans="1:6" ht="15.75">
      <c r="A8" s="132" t="s">
        <v>157</v>
      </c>
      <c r="B8" s="132"/>
      <c r="C8" s="132"/>
      <c r="D8" s="132"/>
      <c r="E8" s="132"/>
      <c r="F8" s="132"/>
    </row>
    <row r="9" spans="1:6" ht="15.75">
      <c r="A9" s="132" t="s">
        <v>158</v>
      </c>
      <c r="B9" s="132"/>
      <c r="C9" s="132"/>
      <c r="D9" s="132"/>
      <c r="E9" s="132"/>
      <c r="F9" s="132"/>
    </row>
    <row r="10" ht="15">
      <c r="C10" s="81"/>
    </row>
    <row r="11" spans="1:6" ht="15">
      <c r="A11" s="126" t="s">
        <v>159</v>
      </c>
      <c r="B11" s="129" t="s">
        <v>160</v>
      </c>
      <c r="C11" s="129" t="s">
        <v>161</v>
      </c>
      <c r="D11" s="133" t="s">
        <v>162</v>
      </c>
      <c r="E11" s="133"/>
      <c r="F11" s="133"/>
    </row>
    <row r="12" spans="1:6" ht="15">
      <c r="A12" s="127"/>
      <c r="B12" s="130"/>
      <c r="C12" s="130"/>
      <c r="D12" s="134" t="s">
        <v>395</v>
      </c>
      <c r="E12" s="133" t="s">
        <v>163</v>
      </c>
      <c r="F12" s="133"/>
    </row>
    <row r="13" spans="1:6" ht="21" customHeight="1">
      <c r="A13" s="128"/>
      <c r="B13" s="131"/>
      <c r="C13" s="131"/>
      <c r="D13" s="135"/>
      <c r="E13" s="83" t="s">
        <v>164</v>
      </c>
      <c r="F13" s="83" t="s">
        <v>165</v>
      </c>
    </row>
    <row r="14" spans="1:6" ht="15">
      <c r="A14" s="83">
        <v>1</v>
      </c>
      <c r="B14" s="82">
        <v>2</v>
      </c>
      <c r="C14" s="82">
        <v>3</v>
      </c>
      <c r="D14" s="84"/>
      <c r="E14" s="84">
        <v>7</v>
      </c>
      <c r="F14" s="82">
        <v>8</v>
      </c>
    </row>
    <row r="15" spans="1:6" ht="15.75" customHeight="1">
      <c r="A15" s="85" t="s">
        <v>166</v>
      </c>
      <c r="B15" s="86"/>
      <c r="C15" s="87" t="s">
        <v>167</v>
      </c>
      <c r="D15" s="88">
        <f>SUM(D16)</f>
        <v>200</v>
      </c>
      <c r="E15" s="88">
        <f>SUM(E16)</f>
        <v>200</v>
      </c>
      <c r="F15" s="88">
        <f>SUM(F16)</f>
        <v>0</v>
      </c>
    </row>
    <row r="16" spans="1:6" ht="15">
      <c r="A16" s="85"/>
      <c r="B16" s="89" t="s">
        <v>168</v>
      </c>
      <c r="C16" s="90" t="s">
        <v>169</v>
      </c>
      <c r="D16" s="91">
        <f>'zał.2-1'!C12</f>
        <v>200</v>
      </c>
      <c r="E16" s="91">
        <f>D16-F16</f>
        <v>200</v>
      </c>
      <c r="F16" s="91">
        <v>0</v>
      </c>
    </row>
    <row r="17" spans="1:6" ht="42.75">
      <c r="A17" s="85" t="s">
        <v>170</v>
      </c>
      <c r="B17" s="89"/>
      <c r="C17" s="70" t="s">
        <v>171</v>
      </c>
      <c r="D17" s="10">
        <f>SUM(D18,D19)</f>
        <v>16801200</v>
      </c>
      <c r="E17" s="10">
        <f>SUM(E18,E19)</f>
        <v>16153200</v>
      </c>
      <c r="F17" s="10">
        <f>SUM(F18,F19)</f>
        <v>648000</v>
      </c>
    </row>
    <row r="18" spans="1:6" ht="15">
      <c r="A18" s="85"/>
      <c r="B18" s="89" t="s">
        <v>172</v>
      </c>
      <c r="C18" s="90" t="s">
        <v>173</v>
      </c>
      <c r="D18" s="91">
        <f>'zał.2-1'!C15</f>
        <v>12754500</v>
      </c>
      <c r="E18" s="91">
        <f>D18-F18</f>
        <v>12286000</v>
      </c>
      <c r="F18" s="91">
        <f>'zał.2-1'!C34</f>
        <v>468500</v>
      </c>
    </row>
    <row r="19" spans="1:6" ht="15">
      <c r="A19" s="85"/>
      <c r="B19" s="89" t="s">
        <v>174</v>
      </c>
      <c r="C19" s="90" t="s">
        <v>175</v>
      </c>
      <c r="D19" s="91">
        <f>'zał.2-1'!C35</f>
        <v>4046700</v>
      </c>
      <c r="E19" s="91">
        <f>D19-F19</f>
        <v>3867200</v>
      </c>
      <c r="F19" s="91">
        <f>'zał.2-1'!C52</f>
        <v>179500</v>
      </c>
    </row>
    <row r="20" spans="1:6" ht="15">
      <c r="A20" s="85" t="s">
        <v>176</v>
      </c>
      <c r="B20" s="89"/>
      <c r="C20" s="70" t="s">
        <v>177</v>
      </c>
      <c r="D20" s="10">
        <f>SUM(D21,D22,D23)</f>
        <v>2664600</v>
      </c>
      <c r="E20" s="10">
        <f>SUM(E21:E23)</f>
        <v>425000</v>
      </c>
      <c r="F20" s="10">
        <f>SUM(F21:F23)</f>
        <v>2239600</v>
      </c>
    </row>
    <row r="21" spans="1:6" ht="15">
      <c r="A21" s="85"/>
      <c r="B21" s="89" t="s">
        <v>178</v>
      </c>
      <c r="C21" s="92" t="s">
        <v>179</v>
      </c>
      <c r="D21" s="91">
        <f>'zał.2-1'!C54</f>
        <v>65000</v>
      </c>
      <c r="E21" s="91">
        <f>D21-F21</f>
        <v>65000</v>
      </c>
      <c r="F21" s="91">
        <v>0</v>
      </c>
    </row>
    <row r="22" spans="1:6" ht="15">
      <c r="A22" s="85"/>
      <c r="B22" s="89" t="s">
        <v>180</v>
      </c>
      <c r="C22" s="93" t="s">
        <v>181</v>
      </c>
      <c r="D22" s="91">
        <f>'zał.2-1'!C56</f>
        <v>2559600</v>
      </c>
      <c r="E22" s="91">
        <f>D22-F22</f>
        <v>320000</v>
      </c>
      <c r="F22" s="91">
        <f>'zał.2-1'!C59</f>
        <v>2239600</v>
      </c>
    </row>
    <row r="23" spans="1:6" ht="15">
      <c r="A23" s="85"/>
      <c r="B23" s="89" t="s">
        <v>182</v>
      </c>
      <c r="C23" s="93" t="s">
        <v>183</v>
      </c>
      <c r="D23" s="91">
        <f>'zał.2-1'!C60</f>
        <v>40000</v>
      </c>
      <c r="E23" s="91">
        <f>D23-F23</f>
        <v>40000</v>
      </c>
      <c r="F23" s="91">
        <v>0</v>
      </c>
    </row>
    <row r="24" spans="1:6" ht="15">
      <c r="A24" s="85" t="s">
        <v>184</v>
      </c>
      <c r="B24" s="89"/>
      <c r="C24" s="94" t="s">
        <v>185</v>
      </c>
      <c r="D24" s="10">
        <f>SUM(D25)</f>
        <v>577500</v>
      </c>
      <c r="E24" s="10">
        <f>SUM(E25)</f>
        <v>537500</v>
      </c>
      <c r="F24" s="10">
        <f>SUM(F25)</f>
        <v>40000</v>
      </c>
    </row>
    <row r="25" spans="1:6" ht="27" customHeight="1">
      <c r="A25" s="85"/>
      <c r="B25" s="89" t="s">
        <v>186</v>
      </c>
      <c r="C25" s="93" t="s">
        <v>187</v>
      </c>
      <c r="D25" s="91">
        <f>'zał.2-1'!C64</f>
        <v>577500</v>
      </c>
      <c r="E25" s="91">
        <f>D25-F25</f>
        <v>537500</v>
      </c>
      <c r="F25" s="91">
        <f>'zał.2-1'!C72</f>
        <v>40000</v>
      </c>
    </row>
    <row r="26" spans="1:6" ht="15">
      <c r="A26" s="85" t="s">
        <v>188</v>
      </c>
      <c r="B26" s="89"/>
      <c r="C26" s="94" t="s">
        <v>189</v>
      </c>
      <c r="D26" s="10">
        <f>SUM(D27)</f>
        <v>40000</v>
      </c>
      <c r="E26" s="10">
        <f>SUM(E27)</f>
        <v>40000</v>
      </c>
      <c r="F26" s="10">
        <f>SUM(F27)</f>
        <v>0</v>
      </c>
    </row>
    <row r="27" spans="1:6" ht="14.25" customHeight="1">
      <c r="A27" s="85"/>
      <c r="B27" s="89" t="s">
        <v>190</v>
      </c>
      <c r="C27" s="93" t="s">
        <v>191</v>
      </c>
      <c r="D27" s="91">
        <f>'zał.2-1'!C74</f>
        <v>40000</v>
      </c>
      <c r="E27" s="91">
        <f>D27-F27</f>
        <v>40000</v>
      </c>
      <c r="F27" s="91">
        <v>0</v>
      </c>
    </row>
    <row r="28" spans="1:6" ht="15">
      <c r="A28" s="85" t="s">
        <v>192</v>
      </c>
      <c r="B28" s="89"/>
      <c r="C28" s="94" t="s">
        <v>193</v>
      </c>
      <c r="D28" s="95">
        <f>SUM(D29:D33)</f>
        <v>3002855</v>
      </c>
      <c r="E28" s="10">
        <f>SUM(E29:E33)</f>
        <v>2968855</v>
      </c>
      <c r="F28" s="10">
        <f>SUM(F29:F33)</f>
        <v>34000</v>
      </c>
    </row>
    <row r="29" spans="1:6" ht="15">
      <c r="A29" s="85"/>
      <c r="B29" s="89" t="s">
        <v>194</v>
      </c>
      <c r="C29" s="93" t="s">
        <v>195</v>
      </c>
      <c r="D29" s="91">
        <f>'zał.2-1'!C77</f>
        <v>105524</v>
      </c>
      <c r="E29" s="91">
        <f>D29-F29</f>
        <v>105524</v>
      </c>
      <c r="F29" s="91">
        <v>0</v>
      </c>
    </row>
    <row r="30" spans="1:6" ht="30">
      <c r="A30" s="85"/>
      <c r="B30" s="89" t="s">
        <v>196</v>
      </c>
      <c r="C30" s="93" t="s">
        <v>197</v>
      </c>
      <c r="D30" s="91">
        <f>'zał.2-1'!C84</f>
        <v>215962</v>
      </c>
      <c r="E30" s="91">
        <f>D30-F30</f>
        <v>211962</v>
      </c>
      <c r="F30" s="91">
        <f>'zał.2-1'!C91</f>
        <v>4000</v>
      </c>
    </row>
    <row r="31" spans="1:6" ht="30">
      <c r="A31" s="85"/>
      <c r="B31" s="89" t="s">
        <v>198</v>
      </c>
      <c r="C31" s="93" t="s">
        <v>199</v>
      </c>
      <c r="D31" s="91">
        <f>'zał.2-1'!C92</f>
        <v>2456759</v>
      </c>
      <c r="E31" s="91">
        <f>D31-F31</f>
        <v>2426759</v>
      </c>
      <c r="F31" s="91">
        <f>'zał.2-1'!C110</f>
        <v>30000</v>
      </c>
    </row>
    <row r="32" spans="1:6" ht="28.5" customHeight="1">
      <c r="A32" s="85"/>
      <c r="B32" s="89" t="s">
        <v>361</v>
      </c>
      <c r="C32" s="93" t="s">
        <v>362</v>
      </c>
      <c r="D32" s="91">
        <f>'zał.2-1'!C111</f>
        <v>100000</v>
      </c>
      <c r="E32" s="91">
        <f>D32-F32</f>
        <v>100000</v>
      </c>
      <c r="F32" s="91"/>
    </row>
    <row r="33" spans="1:6" ht="15">
      <c r="A33" s="85"/>
      <c r="B33" s="89" t="s">
        <v>200</v>
      </c>
      <c r="C33" s="93" t="s">
        <v>201</v>
      </c>
      <c r="D33" s="91">
        <f>'zał.2-1'!C115</f>
        <v>124610</v>
      </c>
      <c r="E33" s="91">
        <f>D33-F33</f>
        <v>124610</v>
      </c>
      <c r="F33" s="91">
        <v>0</v>
      </c>
    </row>
    <row r="34" spans="1:6" ht="70.5" customHeight="1">
      <c r="A34" s="85" t="s">
        <v>202</v>
      </c>
      <c r="B34" s="89"/>
      <c r="C34" s="70" t="s">
        <v>203</v>
      </c>
      <c r="D34" s="10">
        <f>SUM(D35:D35)</f>
        <v>3564</v>
      </c>
      <c r="E34" s="10">
        <f>SUM(E35:E35)</f>
        <v>3564</v>
      </c>
      <c r="F34" s="10">
        <f>SUM(F35:F35)</f>
        <v>0</v>
      </c>
    </row>
    <row r="35" spans="1:6" ht="30">
      <c r="A35" s="85"/>
      <c r="B35" s="89" t="s">
        <v>204</v>
      </c>
      <c r="C35" s="93" t="s">
        <v>205</v>
      </c>
      <c r="D35" s="91">
        <f>'zał.2-1'!C125</f>
        <v>3564</v>
      </c>
      <c r="E35" s="91">
        <f>D35-F35</f>
        <v>3564</v>
      </c>
      <c r="F35" s="91">
        <v>0</v>
      </c>
    </row>
    <row r="36" spans="1:6" ht="15">
      <c r="A36" s="85" t="s">
        <v>206</v>
      </c>
      <c r="B36" s="89"/>
      <c r="C36" s="70" t="s">
        <v>207</v>
      </c>
      <c r="D36" s="10">
        <f>SUM(D37)</f>
        <v>4700</v>
      </c>
      <c r="E36" s="10">
        <f>SUM(E37)</f>
        <v>4700</v>
      </c>
      <c r="F36" s="10">
        <f>SUM(F37)</f>
        <v>0</v>
      </c>
    </row>
    <row r="37" spans="1:6" ht="18" customHeight="1">
      <c r="A37" s="85"/>
      <c r="B37" s="89" t="s">
        <v>208</v>
      </c>
      <c r="C37" s="93" t="s">
        <v>209</v>
      </c>
      <c r="D37" s="91">
        <f>'zał.2-1'!C131</f>
        <v>4700</v>
      </c>
      <c r="E37" s="91">
        <f>D37-F37</f>
        <v>4700</v>
      </c>
      <c r="F37" s="91">
        <v>0</v>
      </c>
    </row>
    <row r="38" spans="1:6" ht="28.5">
      <c r="A38" s="85" t="s">
        <v>210</v>
      </c>
      <c r="B38" s="89"/>
      <c r="C38" s="70" t="s">
        <v>211</v>
      </c>
      <c r="D38" s="10">
        <f>SUM(D39:D41)</f>
        <v>351621</v>
      </c>
      <c r="E38" s="10">
        <f>SUM(E39:E41)</f>
        <v>336621</v>
      </c>
      <c r="F38" s="10">
        <f>SUM(F39:F41)</f>
        <v>15000</v>
      </c>
    </row>
    <row r="39" spans="1:6" ht="15">
      <c r="A39" s="85"/>
      <c r="B39" s="89" t="s">
        <v>212</v>
      </c>
      <c r="C39" s="93" t="s">
        <v>213</v>
      </c>
      <c r="D39" s="91">
        <f>'zał.2-1'!C139</f>
        <v>150600</v>
      </c>
      <c r="E39" s="91">
        <f>D39-F39</f>
        <v>135600</v>
      </c>
      <c r="F39" s="91">
        <f>'zał.2-1'!C154</f>
        <v>15000</v>
      </c>
    </row>
    <row r="40" spans="1:6" ht="15">
      <c r="A40" s="85"/>
      <c r="B40" s="89" t="s">
        <v>214</v>
      </c>
      <c r="C40" s="93" t="s">
        <v>215</v>
      </c>
      <c r="D40" s="91">
        <f>'zał.2-1'!C155</f>
        <v>12600</v>
      </c>
      <c r="E40" s="91">
        <f>D40-F40</f>
        <v>12600</v>
      </c>
      <c r="F40" s="91">
        <v>0</v>
      </c>
    </row>
    <row r="41" spans="1:6" ht="15">
      <c r="A41" s="85"/>
      <c r="B41" s="89" t="s">
        <v>216</v>
      </c>
      <c r="C41" s="93" t="s">
        <v>217</v>
      </c>
      <c r="D41" s="91">
        <f>'zał.2-1'!C162</f>
        <v>188421</v>
      </c>
      <c r="E41" s="91">
        <f>D41-F41</f>
        <v>188421</v>
      </c>
      <c r="F41" s="91">
        <v>0</v>
      </c>
    </row>
    <row r="42" spans="1:6" ht="85.5">
      <c r="A42" s="85" t="s">
        <v>218</v>
      </c>
      <c r="B42" s="89"/>
      <c r="C42" s="70" t="s">
        <v>219</v>
      </c>
      <c r="D42" s="10">
        <f>SUM(D43)</f>
        <v>51960</v>
      </c>
      <c r="E42" s="10">
        <f>SUM(E43)</f>
        <v>51960</v>
      </c>
      <c r="F42" s="10">
        <f>SUM(F43)</f>
        <v>0</v>
      </c>
    </row>
    <row r="43" spans="1:6" ht="30">
      <c r="A43" s="85"/>
      <c r="B43" s="89" t="s">
        <v>220</v>
      </c>
      <c r="C43" s="93" t="s">
        <v>221</v>
      </c>
      <c r="D43" s="91">
        <f>'zał.2-1'!C176</f>
        <v>51960</v>
      </c>
      <c r="E43" s="91">
        <f>D43-F43</f>
        <v>51960</v>
      </c>
      <c r="F43" s="91">
        <v>0</v>
      </c>
    </row>
    <row r="44" spans="1:6" ht="15">
      <c r="A44" s="85" t="s">
        <v>222</v>
      </c>
      <c r="B44" s="89"/>
      <c r="C44" s="70" t="s">
        <v>223</v>
      </c>
      <c r="D44" s="10">
        <f>SUM(D45)</f>
        <v>530000</v>
      </c>
      <c r="E44" s="10">
        <f>SUM(E45)</f>
        <v>530000</v>
      </c>
      <c r="F44" s="10">
        <f>SUM(F45)</f>
        <v>0</v>
      </c>
    </row>
    <row r="45" spans="1:6" ht="30">
      <c r="A45" s="85"/>
      <c r="B45" s="89" t="s">
        <v>224</v>
      </c>
      <c r="C45" s="93" t="s">
        <v>225</v>
      </c>
      <c r="D45" s="91">
        <f>'zał.2-1'!C183</f>
        <v>530000</v>
      </c>
      <c r="E45" s="91">
        <f>D45-F45</f>
        <v>530000</v>
      </c>
      <c r="F45" s="91">
        <v>0</v>
      </c>
    </row>
    <row r="46" spans="1:6" ht="15">
      <c r="A46" s="85" t="s">
        <v>226</v>
      </c>
      <c r="B46" s="89"/>
      <c r="C46" s="70" t="s">
        <v>227</v>
      </c>
      <c r="D46" s="10">
        <f>SUM(D47)</f>
        <v>29260</v>
      </c>
      <c r="E46" s="10">
        <f>SUM(E47)</f>
        <v>29260</v>
      </c>
      <c r="F46" s="10">
        <f>SUM(F47)</f>
        <v>0</v>
      </c>
    </row>
    <row r="47" spans="1:6" ht="15">
      <c r="A47" s="85"/>
      <c r="B47" s="89" t="s">
        <v>228</v>
      </c>
      <c r="C47" s="93" t="s">
        <v>229</v>
      </c>
      <c r="D47" s="91">
        <f>'zał.2-1'!C187</f>
        <v>29260</v>
      </c>
      <c r="E47" s="91">
        <f>D47-F47</f>
        <v>29260</v>
      </c>
      <c r="F47" s="91">
        <v>0</v>
      </c>
    </row>
    <row r="48" spans="1:6" ht="15">
      <c r="A48" s="85" t="s">
        <v>230</v>
      </c>
      <c r="B48" s="89"/>
      <c r="C48" s="70" t="s">
        <v>231</v>
      </c>
      <c r="D48" s="10">
        <f>SUM(D49:D54)</f>
        <v>12827389</v>
      </c>
      <c r="E48" s="10">
        <f>SUM(E49:E54)</f>
        <v>12827389</v>
      </c>
      <c r="F48" s="10">
        <f>SUM(F49:F54)</f>
        <v>0</v>
      </c>
    </row>
    <row r="49" spans="1:6" ht="15">
      <c r="A49" s="85"/>
      <c r="B49" s="89" t="s">
        <v>232</v>
      </c>
      <c r="C49" s="90" t="s">
        <v>233</v>
      </c>
      <c r="D49" s="91">
        <f>'zał.2-1'!C190</f>
        <v>6022860</v>
      </c>
      <c r="E49" s="91">
        <f aca="true" t="shared" si="0" ref="E49:E54">D49-F49</f>
        <v>6022860</v>
      </c>
      <c r="F49" s="91">
        <v>0</v>
      </c>
    </row>
    <row r="50" spans="1:6" ht="30">
      <c r="A50" s="85"/>
      <c r="B50" s="89" t="s">
        <v>329</v>
      </c>
      <c r="C50" s="93" t="s">
        <v>330</v>
      </c>
      <c r="D50" s="91">
        <f>'zał.2-1'!C207</f>
        <v>47600</v>
      </c>
      <c r="E50" s="91">
        <f t="shared" si="0"/>
        <v>47600</v>
      </c>
      <c r="F50" s="91">
        <v>0</v>
      </c>
    </row>
    <row r="51" spans="1:6" ht="15">
      <c r="A51" s="85"/>
      <c r="B51" s="89" t="s">
        <v>234</v>
      </c>
      <c r="C51" s="90" t="s">
        <v>235</v>
      </c>
      <c r="D51" s="91">
        <f>'zał.2-1'!C214</f>
        <v>2369874</v>
      </c>
      <c r="E51" s="91">
        <f t="shared" si="0"/>
        <v>2369874</v>
      </c>
      <c r="F51" s="91">
        <v>0</v>
      </c>
    </row>
    <row r="52" spans="1:6" ht="15">
      <c r="A52" s="85"/>
      <c r="B52" s="89" t="s">
        <v>236</v>
      </c>
      <c r="C52" s="90" t="s">
        <v>237</v>
      </c>
      <c r="D52" s="91">
        <f>'zał.2-1'!C231</f>
        <v>3980285</v>
      </c>
      <c r="E52" s="91">
        <f t="shared" si="0"/>
        <v>3980285</v>
      </c>
      <c r="F52" s="91">
        <v>0</v>
      </c>
    </row>
    <row r="53" spans="1:6" ht="30">
      <c r="A53" s="85"/>
      <c r="B53" s="89" t="s">
        <v>238</v>
      </c>
      <c r="C53" s="93" t="s">
        <v>239</v>
      </c>
      <c r="D53" s="91">
        <f>'zał.2-1'!C248</f>
        <v>345088</v>
      </c>
      <c r="E53" s="91">
        <f t="shared" si="0"/>
        <v>345088</v>
      </c>
      <c r="F53" s="91">
        <v>0</v>
      </c>
    </row>
    <row r="54" spans="1:6" ht="15">
      <c r="A54" s="85"/>
      <c r="B54" s="89" t="s">
        <v>240</v>
      </c>
      <c r="C54" s="93" t="s">
        <v>325</v>
      </c>
      <c r="D54" s="91">
        <f>'zał.2-1'!C263</f>
        <v>61682</v>
      </c>
      <c r="E54" s="91">
        <f t="shared" si="0"/>
        <v>61682</v>
      </c>
      <c r="F54" s="91">
        <v>0</v>
      </c>
    </row>
    <row r="55" spans="1:6" ht="15">
      <c r="A55" s="85" t="s">
        <v>241</v>
      </c>
      <c r="B55" s="89"/>
      <c r="C55" s="70" t="s">
        <v>242</v>
      </c>
      <c r="D55" s="10">
        <f>SUM(D56:D58)</f>
        <v>124000</v>
      </c>
      <c r="E55" s="10">
        <f>SUM(E56:E58)</f>
        <v>124000</v>
      </c>
      <c r="F55" s="10">
        <f>SUM(F56:F57)</f>
        <v>0</v>
      </c>
    </row>
    <row r="56" spans="1:6" ht="15">
      <c r="A56" s="85"/>
      <c r="B56" s="89" t="s">
        <v>243</v>
      </c>
      <c r="C56" s="93" t="s">
        <v>244</v>
      </c>
      <c r="D56" s="91">
        <f>'zał.2-1'!C269</f>
        <v>2000</v>
      </c>
      <c r="E56" s="91">
        <f>D56-F56</f>
        <v>2000</v>
      </c>
      <c r="F56" s="91">
        <v>0</v>
      </c>
    </row>
    <row r="57" spans="1:6" ht="23.25" customHeight="1">
      <c r="A57" s="85"/>
      <c r="B57" s="89" t="s">
        <v>245</v>
      </c>
      <c r="C57" s="93" t="s">
        <v>246</v>
      </c>
      <c r="D57" s="91">
        <f>'zał.2-1'!C272</f>
        <v>120000</v>
      </c>
      <c r="E57" s="91">
        <f>D57-F57</f>
        <v>120000</v>
      </c>
      <c r="F57" s="91">
        <v>0</v>
      </c>
    </row>
    <row r="58" spans="1:6" ht="23.25" customHeight="1">
      <c r="A58" s="85"/>
      <c r="B58" s="89" t="s">
        <v>326</v>
      </c>
      <c r="C58" s="93" t="s">
        <v>201</v>
      </c>
      <c r="D58" s="91">
        <f>'zał.2-1'!C281</f>
        <v>2000</v>
      </c>
      <c r="E58" s="91">
        <f>D58-F58</f>
        <v>2000</v>
      </c>
      <c r="F58" s="91">
        <v>0</v>
      </c>
    </row>
    <row r="59" spans="1:6" ht="15">
      <c r="A59" s="85" t="s">
        <v>247</v>
      </c>
      <c r="B59" s="89"/>
      <c r="C59" s="70" t="s">
        <v>248</v>
      </c>
      <c r="D59" s="10">
        <f>SUM(D60:D67)</f>
        <v>10068760</v>
      </c>
      <c r="E59" s="10">
        <f>SUM(E60:E67)</f>
        <v>10039760</v>
      </c>
      <c r="F59" s="10">
        <f>SUM(F60:F67)</f>
        <v>29000</v>
      </c>
    </row>
    <row r="60" spans="1:6" ht="15">
      <c r="A60" s="85"/>
      <c r="B60" s="89" t="s">
        <v>249</v>
      </c>
      <c r="C60" s="93" t="s">
        <v>250</v>
      </c>
      <c r="D60" s="91">
        <f>'zał.2-1'!C284</f>
        <v>266000</v>
      </c>
      <c r="E60" s="91">
        <f>D60-F60</f>
        <v>266000</v>
      </c>
      <c r="F60" s="91">
        <v>0</v>
      </c>
    </row>
    <row r="61" spans="1:6" ht="45">
      <c r="A61" s="85"/>
      <c r="B61" s="89" t="s">
        <v>251</v>
      </c>
      <c r="C61" s="93" t="s">
        <v>459</v>
      </c>
      <c r="D61" s="91">
        <f>'zał.2-1'!C302</f>
        <v>5837000</v>
      </c>
      <c r="E61" s="91">
        <f aca="true" t="shared" si="1" ref="E61:E67">D61-F61</f>
        <v>5837000</v>
      </c>
      <c r="F61" s="91">
        <v>0</v>
      </c>
    </row>
    <row r="62" spans="1:6" ht="60">
      <c r="A62" s="85"/>
      <c r="B62" s="89" t="s">
        <v>252</v>
      </c>
      <c r="C62" s="93" t="s">
        <v>253</v>
      </c>
      <c r="D62" s="91">
        <f>'zał.2-1'!C318</f>
        <v>23000</v>
      </c>
      <c r="E62" s="91">
        <f t="shared" si="1"/>
        <v>23000</v>
      </c>
      <c r="F62" s="91">
        <v>0</v>
      </c>
    </row>
    <row r="63" spans="1:6" ht="30">
      <c r="A63" s="85"/>
      <c r="B63" s="89" t="s">
        <v>254</v>
      </c>
      <c r="C63" s="93" t="s">
        <v>460</v>
      </c>
      <c r="D63" s="91">
        <f>'zał.2-1'!C320</f>
        <v>1169000</v>
      </c>
      <c r="E63" s="91">
        <f t="shared" si="1"/>
        <v>1169000</v>
      </c>
      <c r="F63" s="91">
        <v>0</v>
      </c>
    </row>
    <row r="64" spans="1:6" ht="15">
      <c r="A64" s="85"/>
      <c r="B64" s="89" t="s">
        <v>255</v>
      </c>
      <c r="C64" s="93" t="s">
        <v>256</v>
      </c>
      <c r="D64" s="91">
        <f>'zał.2-1'!C328</f>
        <v>1200000</v>
      </c>
      <c r="E64" s="91">
        <f t="shared" si="1"/>
        <v>1200000</v>
      </c>
      <c r="F64" s="91">
        <v>0</v>
      </c>
    </row>
    <row r="65" spans="1:6" ht="27.75" customHeight="1">
      <c r="A65" s="85"/>
      <c r="B65" s="89" t="s">
        <v>257</v>
      </c>
      <c r="C65" s="93" t="s">
        <v>258</v>
      </c>
      <c r="D65" s="91">
        <f>'zał.2-1'!C330</f>
        <v>917768</v>
      </c>
      <c r="E65" s="91">
        <f t="shared" si="1"/>
        <v>888768</v>
      </c>
      <c r="F65" s="91">
        <f>'zał.2-1'!C347</f>
        <v>29000</v>
      </c>
    </row>
    <row r="66" spans="1:6" ht="30">
      <c r="A66" s="85"/>
      <c r="B66" s="89" t="s">
        <v>259</v>
      </c>
      <c r="C66" s="93" t="s">
        <v>260</v>
      </c>
      <c r="D66" s="91">
        <f>'zał.2-1'!C348</f>
        <v>564992</v>
      </c>
      <c r="E66" s="91">
        <f t="shared" si="1"/>
        <v>564992</v>
      </c>
      <c r="F66" s="91">
        <v>0</v>
      </c>
    </row>
    <row r="67" spans="1:6" ht="15">
      <c r="A67" s="85"/>
      <c r="B67" s="89" t="s">
        <v>261</v>
      </c>
      <c r="C67" s="93" t="s">
        <v>201</v>
      </c>
      <c r="D67" s="91">
        <f>'zał.2-1'!C371</f>
        <v>91000</v>
      </c>
      <c r="E67" s="91">
        <f t="shared" si="1"/>
        <v>91000</v>
      </c>
      <c r="F67" s="91">
        <v>0</v>
      </c>
    </row>
    <row r="68" spans="1:6" ht="28.5">
      <c r="A68" s="85" t="s">
        <v>262</v>
      </c>
      <c r="B68" s="89"/>
      <c r="C68" s="70" t="s">
        <v>263</v>
      </c>
      <c r="D68" s="10">
        <f>SUM(D69)</f>
        <v>47713</v>
      </c>
      <c r="E68" s="10">
        <f>SUM(E69)</f>
        <v>47713</v>
      </c>
      <c r="F68" s="10">
        <f>SUM(F69)</f>
        <v>0</v>
      </c>
    </row>
    <row r="69" spans="1:6" ht="15">
      <c r="A69" s="85"/>
      <c r="B69" s="89" t="s">
        <v>264</v>
      </c>
      <c r="C69" s="93" t="s">
        <v>201</v>
      </c>
      <c r="D69" s="91">
        <f>'zał.2-1'!C375</f>
        <v>47713</v>
      </c>
      <c r="E69" s="91">
        <f>D69-F69</f>
        <v>47713</v>
      </c>
      <c r="F69" s="91">
        <v>0</v>
      </c>
    </row>
    <row r="70" spans="1:6" ht="25.5" customHeight="1">
      <c r="A70" s="85" t="s">
        <v>265</v>
      </c>
      <c r="B70" s="89"/>
      <c r="C70" s="70" t="s">
        <v>266</v>
      </c>
      <c r="D70" s="10">
        <f>SUM(D71:D72)</f>
        <v>735484</v>
      </c>
      <c r="E70" s="10">
        <f>SUM(E71:E72)</f>
        <v>735484</v>
      </c>
      <c r="F70" s="10">
        <f>SUM(F71,F72)</f>
        <v>0</v>
      </c>
    </row>
    <row r="71" spans="1:6" ht="15">
      <c r="A71" s="85"/>
      <c r="B71" s="89" t="s">
        <v>267</v>
      </c>
      <c r="C71" s="90" t="s">
        <v>268</v>
      </c>
      <c r="D71" s="91">
        <f>'zał.2-1'!C386</f>
        <v>700484</v>
      </c>
      <c r="E71" s="91">
        <f>D71-F71</f>
        <v>700484</v>
      </c>
      <c r="F71" s="91">
        <v>0</v>
      </c>
    </row>
    <row r="72" spans="1:6" ht="15">
      <c r="A72" s="85"/>
      <c r="B72" s="89" t="s">
        <v>269</v>
      </c>
      <c r="C72" s="90" t="s">
        <v>201</v>
      </c>
      <c r="D72" s="91">
        <f>'zał.2-1'!C394</f>
        <v>35000</v>
      </c>
      <c r="E72" s="91">
        <f>D72-F72</f>
        <v>35000</v>
      </c>
      <c r="F72" s="91">
        <v>0</v>
      </c>
    </row>
    <row r="73" spans="1:6" ht="26.25" customHeight="1">
      <c r="A73" s="85" t="s">
        <v>270</v>
      </c>
      <c r="B73" s="89"/>
      <c r="C73" s="70" t="s">
        <v>271</v>
      </c>
      <c r="D73" s="10">
        <f>SUM(D74:D79)</f>
        <v>13290444</v>
      </c>
      <c r="E73" s="10">
        <f>SUM(E74:E79)</f>
        <v>1049000</v>
      </c>
      <c r="F73" s="10">
        <f>SUM(F74:F79)</f>
        <v>12241444</v>
      </c>
    </row>
    <row r="74" spans="1:6" ht="15">
      <c r="A74" s="85"/>
      <c r="B74" s="89" t="s">
        <v>272</v>
      </c>
      <c r="C74" s="93" t="s">
        <v>273</v>
      </c>
      <c r="D74" s="91">
        <f>'zał.2-1'!C397</f>
        <v>1900000</v>
      </c>
      <c r="E74" s="91">
        <f aca="true" t="shared" si="2" ref="E74:E79">D74-F74</f>
        <v>30000</v>
      </c>
      <c r="F74" s="91">
        <f>'zał.2-1'!C399</f>
        <v>1870000</v>
      </c>
    </row>
    <row r="75" spans="1:6" ht="15">
      <c r="A75" s="85"/>
      <c r="B75" s="89" t="s">
        <v>274</v>
      </c>
      <c r="C75" s="93" t="s">
        <v>275</v>
      </c>
      <c r="D75" s="91">
        <f>'zał.2-1'!C400</f>
        <v>150000</v>
      </c>
      <c r="E75" s="91">
        <f t="shared" si="2"/>
        <v>150000</v>
      </c>
      <c r="F75" s="91">
        <v>0</v>
      </c>
    </row>
    <row r="76" spans="1:6" ht="15">
      <c r="A76" s="85"/>
      <c r="B76" s="89" t="s">
        <v>276</v>
      </c>
      <c r="C76" s="93" t="s">
        <v>277</v>
      </c>
      <c r="D76" s="91">
        <f>'zał.2-1'!C402</f>
        <v>200000</v>
      </c>
      <c r="E76" s="91">
        <f t="shared" si="2"/>
        <v>200000</v>
      </c>
      <c r="F76" s="91">
        <v>0</v>
      </c>
    </row>
    <row r="77" spans="1:6" ht="15">
      <c r="A77" s="85"/>
      <c r="B77" s="89" t="s">
        <v>278</v>
      </c>
      <c r="C77" s="93" t="s">
        <v>279</v>
      </c>
      <c r="D77" s="91">
        <f>'zał.2-1'!C404</f>
        <v>706444</v>
      </c>
      <c r="E77" s="91">
        <f t="shared" si="2"/>
        <v>410000</v>
      </c>
      <c r="F77" s="91">
        <f>'zał.2-1'!C407</f>
        <v>296444</v>
      </c>
    </row>
    <row r="78" spans="1:6" ht="21" customHeight="1">
      <c r="A78" s="85"/>
      <c r="B78" s="89" t="s">
        <v>280</v>
      </c>
      <c r="C78" s="96" t="s">
        <v>281</v>
      </c>
      <c r="D78" s="91">
        <f>'zał.2-1'!C408</f>
        <v>75000</v>
      </c>
      <c r="E78" s="91">
        <f t="shared" si="2"/>
        <v>0</v>
      </c>
      <c r="F78" s="91">
        <f>'zał.2-1'!C409</f>
        <v>75000</v>
      </c>
    </row>
    <row r="79" spans="1:6" ht="15">
      <c r="A79" s="85"/>
      <c r="B79" s="89" t="s">
        <v>282</v>
      </c>
      <c r="C79" s="93" t="s">
        <v>201</v>
      </c>
      <c r="D79" s="91">
        <f>'zał.2-1'!C410</f>
        <v>10259000</v>
      </c>
      <c r="E79" s="91">
        <f t="shared" si="2"/>
        <v>259000</v>
      </c>
      <c r="F79" s="91">
        <f>'zał.2-1'!C421</f>
        <v>10000000</v>
      </c>
    </row>
    <row r="80" spans="1:6" ht="28.5">
      <c r="A80" s="85" t="s">
        <v>283</v>
      </c>
      <c r="B80" s="89"/>
      <c r="C80" s="70" t="s">
        <v>284</v>
      </c>
      <c r="D80" s="10">
        <f>SUM(D81:D83)</f>
        <v>4502500</v>
      </c>
      <c r="E80" s="10">
        <f>SUM(E81:E83)</f>
        <v>847500</v>
      </c>
      <c r="F80" s="10">
        <f>SUM(F81:F83)</f>
        <v>3655000</v>
      </c>
    </row>
    <row r="81" spans="1:6" ht="15">
      <c r="A81" s="85"/>
      <c r="B81" s="89" t="s">
        <v>285</v>
      </c>
      <c r="C81" s="93" t="s">
        <v>286</v>
      </c>
      <c r="D81" s="91">
        <f>'zał.2-1'!C423</f>
        <v>490000</v>
      </c>
      <c r="E81" s="91">
        <f>D81-F81</f>
        <v>490000</v>
      </c>
      <c r="F81" s="91">
        <v>0</v>
      </c>
    </row>
    <row r="82" spans="1:6" ht="15">
      <c r="A82" s="85"/>
      <c r="B82" s="89" t="s">
        <v>287</v>
      </c>
      <c r="C82" s="90" t="s">
        <v>288</v>
      </c>
      <c r="D82" s="91">
        <f>'zał.2-1'!C425</f>
        <v>350000</v>
      </c>
      <c r="E82" s="91">
        <f>D82-F82</f>
        <v>350000</v>
      </c>
      <c r="F82" s="91">
        <v>0</v>
      </c>
    </row>
    <row r="83" spans="1:6" ht="15">
      <c r="A83" s="85"/>
      <c r="B83" s="89" t="s">
        <v>289</v>
      </c>
      <c r="C83" s="90" t="s">
        <v>201</v>
      </c>
      <c r="D83" s="91">
        <f>'zał.2-1'!C427</f>
        <v>3662500</v>
      </c>
      <c r="E83" s="91">
        <f>D83-F83</f>
        <v>7500</v>
      </c>
      <c r="F83" s="91">
        <f>'zał.2-1'!C430</f>
        <v>3655000</v>
      </c>
    </row>
    <row r="84" spans="1:6" ht="15">
      <c r="A84" s="85" t="s">
        <v>290</v>
      </c>
      <c r="B84" s="89"/>
      <c r="C84" s="70" t="s">
        <v>291</v>
      </c>
      <c r="D84" s="10">
        <f>SUM(D85:D86)</f>
        <v>5612509</v>
      </c>
      <c r="E84" s="10">
        <f>SUM(E85:E86)</f>
        <v>784009</v>
      </c>
      <c r="F84" s="10">
        <f>SUM(F85:F86)</f>
        <v>4828500</v>
      </c>
    </row>
    <row r="85" spans="1:6" ht="15">
      <c r="A85" s="85"/>
      <c r="B85" s="89" t="s">
        <v>292</v>
      </c>
      <c r="C85" s="90" t="s">
        <v>293</v>
      </c>
      <c r="D85" s="91">
        <f>'zał.2-1'!C432</f>
        <v>5532509</v>
      </c>
      <c r="E85" s="91">
        <f>D85-F85</f>
        <v>704009</v>
      </c>
      <c r="F85" s="91">
        <f>'zał.2-1'!C449</f>
        <v>4828500</v>
      </c>
    </row>
    <row r="86" spans="1:6" ht="15">
      <c r="A86" s="85"/>
      <c r="B86" s="89" t="s">
        <v>294</v>
      </c>
      <c r="C86" s="90" t="s">
        <v>201</v>
      </c>
      <c r="D86" s="91">
        <f>'zał.2-1'!C450</f>
        <v>80000</v>
      </c>
      <c r="E86" s="91">
        <f>D86-F86</f>
        <v>80000</v>
      </c>
      <c r="F86" s="91">
        <v>0</v>
      </c>
    </row>
    <row r="87" spans="1:6" ht="15">
      <c r="A87" s="85"/>
      <c r="B87" s="85"/>
      <c r="C87" s="70" t="s">
        <v>156</v>
      </c>
      <c r="D87" s="10">
        <f>SUM(D15,D17,D20,D24,D26,D28,D34,D36,D38,D42,D44,D46,D48,D55,D59,D68,D70,D73,D80,D84)</f>
        <v>71266259</v>
      </c>
      <c r="E87" s="10">
        <f>SUM(E15,E17,E20,E24,E26,E28,E34,E36,E38,E42,E44,E46,E48,E55,E59,E68,E70,E73,E80,E84)</f>
        <v>47535715</v>
      </c>
      <c r="F87" s="10">
        <f>SUM(F15,F17,F20,F24,F26,F28,F34,F36,F38,F42,F44,F46,F48,F55,F59,F68,F70,F73,F80,F84)</f>
        <v>23730544</v>
      </c>
    </row>
    <row r="88" ht="15">
      <c r="A88" s="97"/>
    </row>
    <row r="89" ht="15">
      <c r="A89" s="97"/>
    </row>
    <row r="90" ht="15">
      <c r="A90" s="97"/>
    </row>
    <row r="91" ht="15">
      <c r="A91" s="97"/>
    </row>
    <row r="92" ht="15">
      <c r="A92" s="97"/>
    </row>
    <row r="93" ht="15">
      <c r="A93" s="97"/>
    </row>
    <row r="94" ht="15">
      <c r="A94" s="97"/>
    </row>
    <row r="95" ht="15">
      <c r="A95" s="97"/>
    </row>
    <row r="96" ht="15">
      <c r="A96" s="97"/>
    </row>
    <row r="97" ht="15">
      <c r="A97" s="97"/>
    </row>
    <row r="98" ht="15">
      <c r="A98" s="97"/>
    </row>
    <row r="99" ht="15">
      <c r="A99" s="97"/>
    </row>
    <row r="100" ht="15">
      <c r="A100" s="97"/>
    </row>
    <row r="101" ht="15">
      <c r="A101" s="97"/>
    </row>
    <row r="102" ht="15">
      <c r="A102" s="97"/>
    </row>
    <row r="103" ht="15">
      <c r="A103" s="97"/>
    </row>
  </sheetData>
  <mergeCells count="13">
    <mergeCell ref="E1:F1"/>
    <mergeCell ref="D3:F3"/>
    <mergeCell ref="A6:F6"/>
    <mergeCell ref="A7:F7"/>
    <mergeCell ref="D2:F2"/>
    <mergeCell ref="A11:A13"/>
    <mergeCell ref="B11:B13"/>
    <mergeCell ref="C11:C13"/>
    <mergeCell ref="A8:F8"/>
    <mergeCell ref="A9:F9"/>
    <mergeCell ref="D11:F11"/>
    <mergeCell ref="D12:D13"/>
    <mergeCell ref="E12:F12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52"/>
  <sheetViews>
    <sheetView workbookViewId="0" topLeftCell="A153">
      <selection activeCell="E163" sqref="E163"/>
    </sheetView>
  </sheetViews>
  <sheetFormatPr defaultColWidth="9.00390625" defaultRowHeight="12.75"/>
  <cols>
    <col min="1" max="1" width="5.25390625" style="2" customWidth="1"/>
    <col min="2" max="2" width="41.875" style="2" customWidth="1"/>
    <col min="3" max="3" width="15.375" style="2" customWidth="1"/>
    <col min="4" max="16384" width="9.125" style="2" customWidth="1"/>
  </cols>
  <sheetData>
    <row r="1" ht="14.25" customHeight="1" hidden="1"/>
    <row r="2" ht="12.75" customHeight="1" hidden="1"/>
    <row r="3" spans="2:3" ht="12.75" customHeight="1">
      <c r="B3" s="138" t="s">
        <v>404</v>
      </c>
      <c r="C3" s="138"/>
    </row>
    <row r="4" spans="2:3" ht="12.75" customHeight="1">
      <c r="B4" s="138" t="s">
        <v>397</v>
      </c>
      <c r="C4" s="138"/>
    </row>
    <row r="5" spans="2:3" ht="12.75" customHeight="1">
      <c r="B5" s="138" t="s">
        <v>401</v>
      </c>
      <c r="C5" s="138"/>
    </row>
    <row r="6" ht="12.75" customHeight="1"/>
    <row r="7" spans="1:3" ht="51.75" customHeight="1">
      <c r="A7" s="137" t="s">
        <v>399</v>
      </c>
      <c r="B7" s="137"/>
      <c r="C7" s="137"/>
    </row>
    <row r="8" ht="0.75" customHeight="1" hidden="1"/>
    <row r="9" ht="23.25" customHeight="1"/>
    <row r="10" spans="1:3" ht="42.75" customHeight="1">
      <c r="A10" s="40" t="s">
        <v>7</v>
      </c>
      <c r="B10" s="40" t="s">
        <v>8</v>
      </c>
      <c r="C10" s="27" t="s">
        <v>400</v>
      </c>
    </row>
    <row r="11" spans="1:3" ht="12.75">
      <c r="A11" s="41" t="s">
        <v>9</v>
      </c>
      <c r="B11" s="42" t="s">
        <v>10</v>
      </c>
      <c r="C11" s="43">
        <f>SUM(C12)</f>
        <v>200</v>
      </c>
    </row>
    <row r="12" spans="1:3" ht="13.5">
      <c r="A12" s="44"/>
      <c r="B12" s="45" t="s">
        <v>11</v>
      </c>
      <c r="C12" s="46">
        <f>SUM(C13)</f>
        <v>200</v>
      </c>
    </row>
    <row r="13" spans="1:3" ht="22.5">
      <c r="A13" s="41"/>
      <c r="B13" s="47" t="s">
        <v>12</v>
      </c>
      <c r="C13" s="3">
        <v>200</v>
      </c>
    </row>
    <row r="14" spans="1:3" ht="21">
      <c r="A14" s="48" t="s">
        <v>13</v>
      </c>
      <c r="B14" s="49" t="s">
        <v>14</v>
      </c>
      <c r="C14" s="43">
        <f>SUM(C15,C35)</f>
        <v>16801200</v>
      </c>
    </row>
    <row r="15" spans="1:3" ht="13.5">
      <c r="A15" s="44"/>
      <c r="B15" s="45" t="s">
        <v>15</v>
      </c>
      <c r="C15" s="46">
        <f>SUM(C16,C17:C34)</f>
        <v>12754500</v>
      </c>
    </row>
    <row r="16" spans="1:3" ht="22.5">
      <c r="A16" s="44"/>
      <c r="B16" s="47" t="s">
        <v>457</v>
      </c>
      <c r="C16" s="3">
        <v>13768</v>
      </c>
    </row>
    <row r="17" spans="1:3" ht="18" customHeight="1">
      <c r="A17" s="44"/>
      <c r="B17" s="47" t="s">
        <v>16</v>
      </c>
      <c r="C17" s="3">
        <v>1054047</v>
      </c>
    </row>
    <row r="18" spans="1:3" ht="17.25" customHeight="1">
      <c r="A18" s="44"/>
      <c r="B18" s="47" t="s">
        <v>17</v>
      </c>
      <c r="C18" s="3">
        <v>50923</v>
      </c>
    </row>
    <row r="19" spans="1:3" ht="12.75">
      <c r="A19" s="44"/>
      <c r="B19" s="45" t="s">
        <v>18</v>
      </c>
      <c r="C19" s="3">
        <v>189632</v>
      </c>
    </row>
    <row r="20" spans="1:3" ht="12.75">
      <c r="A20" s="44"/>
      <c r="B20" s="44" t="s">
        <v>19</v>
      </c>
      <c r="C20" s="3">
        <v>25866</v>
      </c>
    </row>
    <row r="21" spans="1:3" ht="22.5">
      <c r="A21" s="44"/>
      <c r="B21" s="36" t="s">
        <v>20</v>
      </c>
      <c r="C21" s="3">
        <v>18032</v>
      </c>
    </row>
    <row r="22" spans="1:3" ht="12.75">
      <c r="A22" s="44"/>
      <c r="B22" s="36" t="s">
        <v>63</v>
      </c>
      <c r="C22" s="3">
        <v>8000</v>
      </c>
    </row>
    <row r="23" spans="1:3" ht="12.75">
      <c r="A23" s="30"/>
      <c r="B23" s="44" t="s">
        <v>21</v>
      </c>
      <c r="C23" s="3">
        <v>8474000</v>
      </c>
    </row>
    <row r="24" spans="1:3" ht="12.75">
      <c r="A24" s="30"/>
      <c r="B24" s="44" t="s">
        <v>22</v>
      </c>
      <c r="C24" s="3">
        <v>1360777</v>
      </c>
    </row>
    <row r="25" spans="1:3" ht="12.75">
      <c r="A25" s="30"/>
      <c r="B25" s="44" t="s">
        <v>23</v>
      </c>
      <c r="C25" s="3">
        <v>100000</v>
      </c>
    </row>
    <row r="26" spans="1:3" ht="12.75">
      <c r="A26" s="30"/>
      <c r="B26" s="44" t="s">
        <v>24</v>
      </c>
      <c r="C26" s="3">
        <v>200000</v>
      </c>
    </row>
    <row r="27" spans="1:3" ht="12.75">
      <c r="A27" s="30"/>
      <c r="B27" s="44" t="s">
        <v>25</v>
      </c>
      <c r="C27" s="3">
        <v>10000</v>
      </c>
    </row>
    <row r="28" spans="1:3" ht="12.75">
      <c r="A28" s="30"/>
      <c r="B28" s="44" t="s">
        <v>26</v>
      </c>
      <c r="C28" s="3">
        <v>46000</v>
      </c>
    </row>
    <row r="29" spans="1:3" ht="12.75">
      <c r="A29" s="30"/>
      <c r="B29" s="36" t="s">
        <v>27</v>
      </c>
      <c r="C29" s="3">
        <v>29315</v>
      </c>
    </row>
    <row r="30" spans="1:3" ht="12.75">
      <c r="A30" s="30"/>
      <c r="B30" s="36" t="s">
        <v>35</v>
      </c>
      <c r="C30" s="3">
        <v>154270</v>
      </c>
    </row>
    <row r="31" spans="1:3" ht="22.5">
      <c r="A31" s="30"/>
      <c r="B31" s="36" t="s">
        <v>28</v>
      </c>
      <c r="C31" s="3">
        <v>251370</v>
      </c>
    </row>
    <row r="32" spans="1:3" ht="12.75">
      <c r="A32" s="30"/>
      <c r="B32" s="44" t="s">
        <v>29</v>
      </c>
      <c r="C32" s="3">
        <v>250000</v>
      </c>
    </row>
    <row r="33" spans="1:3" ht="12.75">
      <c r="A33" s="30"/>
      <c r="B33" s="44" t="s">
        <v>30</v>
      </c>
      <c r="C33" s="3">
        <v>50000</v>
      </c>
    </row>
    <row r="34" spans="1:3" ht="12.75">
      <c r="A34" s="30"/>
      <c r="B34" s="36" t="s">
        <v>31</v>
      </c>
      <c r="C34" s="3">
        <f>'zał.nr 9 po zm.'!F8</f>
        <v>468500</v>
      </c>
    </row>
    <row r="35" spans="1:3" ht="19.5" customHeight="1">
      <c r="A35" s="30"/>
      <c r="B35" s="45" t="s">
        <v>33</v>
      </c>
      <c r="C35" s="46">
        <f>SUM(C36:C52)</f>
        <v>4046700</v>
      </c>
    </row>
    <row r="36" spans="1:3" ht="21" customHeight="1">
      <c r="A36" s="30"/>
      <c r="B36" s="47" t="s">
        <v>457</v>
      </c>
      <c r="C36" s="3">
        <v>12400</v>
      </c>
    </row>
    <row r="37" spans="1:3" ht="22.5" customHeight="1">
      <c r="A37" s="30"/>
      <c r="B37" s="47" t="s">
        <v>16</v>
      </c>
      <c r="C37" s="3">
        <v>876300</v>
      </c>
    </row>
    <row r="38" spans="1:3" ht="15" customHeight="1">
      <c r="A38" s="30"/>
      <c r="B38" s="47" t="s">
        <v>17</v>
      </c>
      <c r="C38" s="3">
        <v>36000</v>
      </c>
    </row>
    <row r="39" spans="1:3" ht="12.75">
      <c r="A39" s="30"/>
      <c r="B39" s="45" t="s">
        <v>18</v>
      </c>
      <c r="C39" s="3">
        <v>157700</v>
      </c>
    </row>
    <row r="40" spans="1:3" ht="12.75">
      <c r="A40" s="30"/>
      <c r="B40" s="36" t="s">
        <v>19</v>
      </c>
      <c r="C40" s="3">
        <v>21500</v>
      </c>
    </row>
    <row r="41" spans="1:3" ht="22.5">
      <c r="A41" s="30"/>
      <c r="B41" s="36" t="s">
        <v>20</v>
      </c>
      <c r="C41" s="3">
        <v>15800</v>
      </c>
    </row>
    <row r="42" spans="1:3" ht="12.75">
      <c r="A42" s="30"/>
      <c r="B42" s="44" t="s">
        <v>21</v>
      </c>
      <c r="C42" s="3">
        <v>230000</v>
      </c>
    </row>
    <row r="43" spans="1:3" ht="12.75">
      <c r="A43" s="30"/>
      <c r="B43" s="44" t="s">
        <v>34</v>
      </c>
      <c r="C43" s="3">
        <v>1665700</v>
      </c>
    </row>
    <row r="44" spans="1:3" ht="12.75">
      <c r="A44" s="30"/>
      <c r="B44" s="44" t="s">
        <v>23</v>
      </c>
      <c r="C44" s="3">
        <v>174000</v>
      </c>
    </row>
    <row r="45" spans="1:3" ht="12.75">
      <c r="A45" s="30"/>
      <c r="B45" s="44" t="s">
        <v>24</v>
      </c>
      <c r="C45" s="3">
        <v>80000</v>
      </c>
    </row>
    <row r="46" spans="1:3" ht="12.75">
      <c r="A46" s="30"/>
      <c r="B46" s="44" t="s">
        <v>25</v>
      </c>
      <c r="C46" s="3">
        <v>5000</v>
      </c>
    </row>
    <row r="47" spans="1:3" ht="12.75">
      <c r="A47" s="30"/>
      <c r="B47" s="44" t="s">
        <v>26</v>
      </c>
      <c r="C47" s="3">
        <v>30000</v>
      </c>
    </row>
    <row r="48" spans="1:3" ht="12.75">
      <c r="A48" s="30"/>
      <c r="B48" s="36" t="s">
        <v>27</v>
      </c>
      <c r="C48" s="3">
        <v>40200</v>
      </c>
    </row>
    <row r="49" spans="1:3" ht="12.75">
      <c r="A49" s="30"/>
      <c r="B49" s="36" t="s">
        <v>35</v>
      </c>
      <c r="C49" s="3">
        <v>278000</v>
      </c>
    </row>
    <row r="50" spans="1:3" ht="22.5">
      <c r="A50" s="30"/>
      <c r="B50" s="36" t="s">
        <v>28</v>
      </c>
      <c r="C50" s="3">
        <v>182000</v>
      </c>
    </row>
    <row r="51" spans="1:3" ht="12.75">
      <c r="A51" s="30"/>
      <c r="B51" s="44" t="s">
        <v>30</v>
      </c>
      <c r="C51" s="3">
        <v>62600</v>
      </c>
    </row>
    <row r="52" spans="1:3" ht="22.5">
      <c r="A52" s="30"/>
      <c r="B52" s="47" t="s">
        <v>95</v>
      </c>
      <c r="C52" s="3">
        <f>'zał.nr 9 po zm.'!F12</f>
        <v>179500</v>
      </c>
    </row>
    <row r="53" spans="1:3" ht="12.75">
      <c r="A53" s="41" t="s">
        <v>36</v>
      </c>
      <c r="B53" s="37" t="s">
        <v>37</v>
      </c>
      <c r="C53" s="43">
        <f>SUM(C54,C56,C60)</f>
        <v>2664600</v>
      </c>
    </row>
    <row r="54" spans="1:3" ht="13.5">
      <c r="A54" s="30"/>
      <c r="B54" s="36" t="s">
        <v>38</v>
      </c>
      <c r="C54" s="46">
        <f>SUM(C55)</f>
        <v>65000</v>
      </c>
    </row>
    <row r="55" spans="1:3" ht="12.75">
      <c r="A55" s="30"/>
      <c r="B55" s="36" t="s">
        <v>24</v>
      </c>
      <c r="C55" s="3">
        <v>65000</v>
      </c>
    </row>
    <row r="56" spans="1:3" ht="13.5">
      <c r="A56" s="30"/>
      <c r="B56" s="36" t="s">
        <v>39</v>
      </c>
      <c r="C56" s="46">
        <f>SUM(C57:C59)</f>
        <v>2559600</v>
      </c>
    </row>
    <row r="57" spans="1:3" ht="33.75">
      <c r="A57" s="30"/>
      <c r="B57" s="36" t="s">
        <v>40</v>
      </c>
      <c r="C57" s="3">
        <v>220000</v>
      </c>
    </row>
    <row r="58" spans="1:3" ht="33.75">
      <c r="A58" s="30"/>
      <c r="B58" s="36" t="s">
        <v>41</v>
      </c>
      <c r="C58" s="3">
        <v>100000</v>
      </c>
    </row>
    <row r="59" spans="1:3" ht="22.5" customHeight="1">
      <c r="A59" s="30"/>
      <c r="B59" s="36" t="s">
        <v>43</v>
      </c>
      <c r="C59" s="3">
        <v>2239600</v>
      </c>
    </row>
    <row r="60" spans="1:3" ht="13.5">
      <c r="A60" s="30"/>
      <c r="B60" s="36" t="s">
        <v>44</v>
      </c>
      <c r="C60" s="46">
        <f>SUM(C61,C62)</f>
        <v>40000</v>
      </c>
    </row>
    <row r="61" spans="1:3" ht="12.75">
      <c r="A61" s="30"/>
      <c r="B61" s="36" t="s">
        <v>23</v>
      </c>
      <c r="C61" s="3">
        <v>30000</v>
      </c>
    </row>
    <row r="62" spans="1:3" ht="12.75">
      <c r="A62" s="30"/>
      <c r="B62" s="36" t="s">
        <v>24</v>
      </c>
      <c r="C62" s="3">
        <v>10000</v>
      </c>
    </row>
    <row r="63" spans="1:3" ht="12.75">
      <c r="A63" s="50" t="s">
        <v>45</v>
      </c>
      <c r="B63" s="50" t="s">
        <v>46</v>
      </c>
      <c r="C63" s="43">
        <f>SUM(C64)</f>
        <v>577500</v>
      </c>
    </row>
    <row r="64" spans="1:3" ht="22.5">
      <c r="A64" s="30"/>
      <c r="B64" s="47" t="s">
        <v>47</v>
      </c>
      <c r="C64" s="46">
        <f>SUM(C65:C66,C69:C72)</f>
        <v>577500</v>
      </c>
    </row>
    <row r="65" spans="1:3" ht="12.75">
      <c r="A65" s="30"/>
      <c r="B65" s="36" t="s">
        <v>48</v>
      </c>
      <c r="C65" s="3">
        <v>40000</v>
      </c>
    </row>
    <row r="66" spans="1:3" ht="12.75">
      <c r="A66" s="30"/>
      <c r="B66" s="36" t="s">
        <v>26</v>
      </c>
      <c r="C66" s="3">
        <f>SUM(C67:C68)</f>
        <v>250500</v>
      </c>
    </row>
    <row r="67" spans="1:3" ht="12.75">
      <c r="A67" s="30"/>
      <c r="B67" s="36" t="s">
        <v>49</v>
      </c>
      <c r="C67" s="3">
        <v>250000</v>
      </c>
    </row>
    <row r="68" spans="1:3" ht="21" customHeight="1">
      <c r="A68" s="30"/>
      <c r="B68" s="47" t="s">
        <v>50</v>
      </c>
      <c r="C68" s="3">
        <v>500</v>
      </c>
    </row>
    <row r="69" spans="1:3" ht="22.5">
      <c r="A69" s="30"/>
      <c r="B69" s="36" t="s">
        <v>28</v>
      </c>
      <c r="C69" s="3">
        <v>205000</v>
      </c>
    </row>
    <row r="70" spans="1:3" ht="12.75">
      <c r="A70" s="30"/>
      <c r="B70" s="36" t="s">
        <v>29</v>
      </c>
      <c r="C70" s="3">
        <v>22000</v>
      </c>
    </row>
    <row r="71" spans="1:3" ht="22.5">
      <c r="A71" s="30"/>
      <c r="B71" s="36" t="s">
        <v>42</v>
      </c>
      <c r="C71" s="3">
        <v>20000</v>
      </c>
    </row>
    <row r="72" spans="1:3" ht="12.75">
      <c r="A72" s="30"/>
      <c r="B72" s="36" t="s">
        <v>51</v>
      </c>
      <c r="C72" s="3">
        <v>40000</v>
      </c>
    </row>
    <row r="73" spans="1:3" s="51" customFormat="1" ht="11.25">
      <c r="A73" s="41" t="s">
        <v>52</v>
      </c>
      <c r="B73" s="50" t="s">
        <v>53</v>
      </c>
      <c r="C73" s="43">
        <f>SUM(C74)</f>
        <v>40000</v>
      </c>
    </row>
    <row r="74" spans="1:3" ht="22.5">
      <c r="A74" s="30"/>
      <c r="B74" s="36" t="s">
        <v>54</v>
      </c>
      <c r="C74" s="46">
        <f>SUM(C75)</f>
        <v>40000</v>
      </c>
    </row>
    <row r="75" spans="1:3" ht="12.75">
      <c r="A75" s="30"/>
      <c r="B75" s="36" t="s">
        <v>24</v>
      </c>
      <c r="C75" s="3">
        <v>40000</v>
      </c>
    </row>
    <row r="76" spans="1:3" ht="12.75">
      <c r="A76" s="41" t="s">
        <v>55</v>
      </c>
      <c r="B76" s="50" t="s">
        <v>56</v>
      </c>
      <c r="C76" s="43">
        <f>SUM(C77,C84,C92,C111,C115)</f>
        <v>3002855</v>
      </c>
    </row>
    <row r="77" spans="1:3" ht="13.5">
      <c r="A77" s="30"/>
      <c r="B77" s="36" t="s">
        <v>57</v>
      </c>
      <c r="C77" s="46">
        <f>SUM(C78:C83)</f>
        <v>105524</v>
      </c>
    </row>
    <row r="78" spans="1:3" ht="15" customHeight="1">
      <c r="A78" s="30"/>
      <c r="B78" s="47" t="s">
        <v>16</v>
      </c>
      <c r="C78" s="3">
        <v>75970</v>
      </c>
    </row>
    <row r="79" spans="1:3" ht="12.75">
      <c r="A79" s="30"/>
      <c r="B79" s="36" t="s">
        <v>17</v>
      </c>
      <c r="C79" s="3">
        <v>6226</v>
      </c>
    </row>
    <row r="80" spans="1:3" ht="12.75">
      <c r="A80" s="30"/>
      <c r="B80" s="36" t="s">
        <v>18</v>
      </c>
      <c r="C80" s="3">
        <v>14162</v>
      </c>
    </row>
    <row r="81" spans="1:3" ht="12.75">
      <c r="A81" s="30"/>
      <c r="B81" s="36" t="s">
        <v>19</v>
      </c>
      <c r="C81" s="3">
        <v>2014</v>
      </c>
    </row>
    <row r="82" spans="1:3" ht="12.75">
      <c r="A82" s="30"/>
      <c r="B82" s="36" t="s">
        <v>21</v>
      </c>
      <c r="C82" s="3">
        <v>1950</v>
      </c>
    </row>
    <row r="83" spans="1:3" ht="12.75" customHeight="1">
      <c r="A83" s="30"/>
      <c r="B83" s="36" t="s">
        <v>27</v>
      </c>
      <c r="C83" s="3">
        <v>5202</v>
      </c>
    </row>
    <row r="84" spans="1:3" ht="13.5" customHeight="1">
      <c r="A84" s="30"/>
      <c r="B84" s="36" t="s">
        <v>58</v>
      </c>
      <c r="C84" s="46">
        <f>SUM(C85:C91)</f>
        <v>215962</v>
      </c>
    </row>
    <row r="85" spans="1:3" ht="15" customHeight="1">
      <c r="A85" s="30"/>
      <c r="B85" s="36" t="s">
        <v>59</v>
      </c>
      <c r="C85" s="3">
        <v>145962</v>
      </c>
    </row>
    <row r="86" spans="1:3" ht="12.75">
      <c r="A86" s="30"/>
      <c r="B86" s="36" t="s">
        <v>21</v>
      </c>
      <c r="C86" s="3">
        <v>35000</v>
      </c>
    </row>
    <row r="87" spans="1:3" ht="12.75">
      <c r="A87" s="30"/>
      <c r="B87" s="36" t="s">
        <v>23</v>
      </c>
      <c r="C87" s="3">
        <v>3000</v>
      </c>
    </row>
    <row r="88" spans="1:3" ht="12.75">
      <c r="A88" s="30"/>
      <c r="B88" s="36" t="s">
        <v>24</v>
      </c>
      <c r="C88" s="3">
        <v>20000</v>
      </c>
    </row>
    <row r="89" spans="1:3" ht="12.75">
      <c r="A89" s="30"/>
      <c r="B89" s="38" t="s">
        <v>25</v>
      </c>
      <c r="C89" s="3">
        <v>4000</v>
      </c>
    </row>
    <row r="90" spans="1:3" ht="12.75">
      <c r="A90" s="30"/>
      <c r="B90" s="36" t="s">
        <v>60</v>
      </c>
      <c r="C90" s="3">
        <v>4000</v>
      </c>
    </row>
    <row r="91" spans="1:3" ht="22.5">
      <c r="A91" s="30"/>
      <c r="B91" s="38" t="s">
        <v>61</v>
      </c>
      <c r="C91" s="3">
        <f>'zał.nr 9 po zm.'!F33</f>
        <v>4000</v>
      </c>
    </row>
    <row r="92" spans="1:3" ht="12.75" customHeight="1">
      <c r="A92" s="30"/>
      <c r="B92" s="36" t="s">
        <v>62</v>
      </c>
      <c r="C92" s="46">
        <f>SUM(C93:C110)</f>
        <v>2456759</v>
      </c>
    </row>
    <row r="93" spans="1:3" ht="22.5">
      <c r="A93" s="30"/>
      <c r="B93" s="47" t="s">
        <v>457</v>
      </c>
      <c r="C93" s="3">
        <v>9000</v>
      </c>
    </row>
    <row r="94" spans="1:3" ht="16.5" customHeight="1">
      <c r="A94" s="30"/>
      <c r="B94" s="38" t="s">
        <v>16</v>
      </c>
      <c r="C94" s="3">
        <v>1380000</v>
      </c>
    </row>
    <row r="95" spans="1:3" ht="12.75">
      <c r="A95" s="30"/>
      <c r="B95" s="36" t="s">
        <v>17</v>
      </c>
      <c r="C95" s="3">
        <v>96774</v>
      </c>
    </row>
    <row r="96" spans="1:3" ht="12.75">
      <c r="A96" s="30"/>
      <c r="B96" s="36" t="s">
        <v>18</v>
      </c>
      <c r="C96" s="3">
        <v>255000</v>
      </c>
    </row>
    <row r="97" spans="1:3" ht="12.75">
      <c r="A97" s="30"/>
      <c r="B97" s="36" t="s">
        <v>19</v>
      </c>
      <c r="C97" s="3">
        <v>37906</v>
      </c>
    </row>
    <row r="98" spans="1:3" ht="12.75">
      <c r="A98" s="30"/>
      <c r="B98" s="36" t="s">
        <v>63</v>
      </c>
      <c r="C98" s="3">
        <v>20000</v>
      </c>
    </row>
    <row r="99" spans="1:3" ht="12.75">
      <c r="A99" s="30"/>
      <c r="B99" s="36" t="s">
        <v>21</v>
      </c>
      <c r="C99" s="3">
        <v>150000</v>
      </c>
    </row>
    <row r="100" spans="1:3" ht="12.75">
      <c r="A100" s="30"/>
      <c r="B100" s="36" t="s">
        <v>22</v>
      </c>
      <c r="C100" s="3">
        <v>55000</v>
      </c>
    </row>
    <row r="101" spans="1:3" ht="22.5">
      <c r="A101" s="30"/>
      <c r="B101" s="38" t="s">
        <v>64</v>
      </c>
      <c r="C101" s="3">
        <v>50000</v>
      </c>
    </row>
    <row r="102" spans="1:3" ht="12.75">
      <c r="A102" s="30"/>
      <c r="B102" s="36" t="s">
        <v>65</v>
      </c>
      <c r="C102" s="3">
        <v>500</v>
      </c>
    </row>
    <row r="103" spans="1:3" ht="12.75">
      <c r="A103" s="30"/>
      <c r="B103" s="36" t="s">
        <v>24</v>
      </c>
      <c r="C103" s="3">
        <v>250000</v>
      </c>
    </row>
    <row r="104" spans="1:3" ht="12.75">
      <c r="A104" s="30"/>
      <c r="B104" s="36" t="s">
        <v>0</v>
      </c>
      <c r="C104" s="3">
        <v>7000</v>
      </c>
    </row>
    <row r="105" spans="1:3" ht="12.75">
      <c r="A105" s="30"/>
      <c r="B105" s="36" t="s">
        <v>25</v>
      </c>
      <c r="C105" s="3">
        <v>25000</v>
      </c>
    </row>
    <row r="106" spans="1:3" ht="12.75">
      <c r="A106" s="30"/>
      <c r="B106" s="36" t="s">
        <v>60</v>
      </c>
      <c r="C106" s="3">
        <v>5000</v>
      </c>
    </row>
    <row r="107" spans="1:3" ht="12.75">
      <c r="A107" s="30"/>
      <c r="B107" s="36" t="s">
        <v>26</v>
      </c>
      <c r="C107" s="3">
        <v>55000</v>
      </c>
    </row>
    <row r="108" spans="1:3" ht="12.75" customHeight="1">
      <c r="A108" s="30"/>
      <c r="B108" s="36" t="s">
        <v>27</v>
      </c>
      <c r="C108" s="3">
        <v>29579</v>
      </c>
    </row>
    <row r="109" spans="1:3" ht="12.75">
      <c r="A109" s="30"/>
      <c r="B109" s="36" t="s">
        <v>30</v>
      </c>
      <c r="C109" s="3">
        <v>1000</v>
      </c>
    </row>
    <row r="110" spans="1:3" ht="22.5">
      <c r="A110" s="30"/>
      <c r="B110" s="38" t="s">
        <v>66</v>
      </c>
      <c r="C110" s="3">
        <f>'zał.nr 9 po zm.'!F35</f>
        <v>30000</v>
      </c>
    </row>
    <row r="111" spans="1:3" ht="22.5">
      <c r="A111" s="30"/>
      <c r="B111" s="38" t="s">
        <v>333</v>
      </c>
      <c r="C111" s="46">
        <f>SUM(C112:C114)</f>
        <v>100000</v>
      </c>
    </row>
    <row r="112" spans="1:3" ht="12.75">
      <c r="A112" s="30"/>
      <c r="B112" s="38" t="s">
        <v>63</v>
      </c>
      <c r="C112" s="3">
        <v>15000</v>
      </c>
    </row>
    <row r="113" spans="1:3" ht="12.75">
      <c r="A113" s="30"/>
      <c r="B113" s="38" t="s">
        <v>21</v>
      </c>
      <c r="C113" s="3">
        <v>40000</v>
      </c>
    </row>
    <row r="114" spans="1:3" ht="12.75">
      <c r="A114" s="30"/>
      <c r="B114" s="38" t="s">
        <v>24</v>
      </c>
      <c r="C114" s="3">
        <v>45000</v>
      </c>
    </row>
    <row r="115" spans="1:3" ht="13.5">
      <c r="A115" s="30"/>
      <c r="B115" s="36" t="s">
        <v>67</v>
      </c>
      <c r="C115" s="46">
        <f>SUM(C116:C123)</f>
        <v>124610</v>
      </c>
    </row>
    <row r="116" spans="1:3" ht="22.5">
      <c r="A116" s="30"/>
      <c r="B116" s="47" t="s">
        <v>457</v>
      </c>
      <c r="C116" s="3">
        <v>8000</v>
      </c>
    </row>
    <row r="117" spans="1:3" ht="13.5" customHeight="1">
      <c r="A117" s="30"/>
      <c r="B117" s="36" t="s">
        <v>16</v>
      </c>
      <c r="C117" s="3">
        <v>90000</v>
      </c>
    </row>
    <row r="118" spans="1:3" ht="12.75">
      <c r="A118" s="30"/>
      <c r="B118" s="36" t="s">
        <v>18</v>
      </c>
      <c r="C118" s="3">
        <v>15500</v>
      </c>
    </row>
    <row r="119" spans="1:3" ht="12.75">
      <c r="A119" s="30"/>
      <c r="B119" s="36" t="s">
        <v>19</v>
      </c>
      <c r="C119" s="3">
        <v>2205</v>
      </c>
    </row>
    <row r="120" spans="1:3" ht="12.75">
      <c r="A120" s="30"/>
      <c r="B120" s="36" t="s">
        <v>21</v>
      </c>
      <c r="C120" s="3">
        <v>1500</v>
      </c>
    </row>
    <row r="121" spans="1:3" ht="12.75">
      <c r="A121" s="30"/>
      <c r="B121" s="36" t="s">
        <v>65</v>
      </c>
      <c r="C121" s="3">
        <v>3000</v>
      </c>
    </row>
    <row r="122" spans="1:3" ht="12.75">
      <c r="A122" s="30"/>
      <c r="B122" s="36" t="s">
        <v>25</v>
      </c>
      <c r="C122" s="3">
        <v>500</v>
      </c>
    </row>
    <row r="123" spans="1:3" ht="12.75">
      <c r="A123" s="30"/>
      <c r="B123" s="36" t="s">
        <v>26</v>
      </c>
      <c r="C123" s="3">
        <v>3905</v>
      </c>
    </row>
    <row r="124" spans="1:3" ht="32.25">
      <c r="A124" s="41" t="s">
        <v>68</v>
      </c>
      <c r="B124" s="37" t="s">
        <v>69</v>
      </c>
      <c r="C124" s="43">
        <f>SUM(C125)</f>
        <v>3564</v>
      </c>
    </row>
    <row r="125" spans="1:3" ht="25.5" customHeight="1">
      <c r="A125" s="30"/>
      <c r="B125" s="36" t="s">
        <v>402</v>
      </c>
      <c r="C125" s="46">
        <f>SUM(C126:C129)</f>
        <v>3564</v>
      </c>
    </row>
    <row r="126" spans="1:3" ht="12.75">
      <c r="A126" s="30"/>
      <c r="B126" s="36" t="s">
        <v>18</v>
      </c>
      <c r="C126" s="3">
        <v>310</v>
      </c>
    </row>
    <row r="127" spans="1:3" ht="12.75">
      <c r="A127" s="30"/>
      <c r="B127" s="36" t="s">
        <v>19</v>
      </c>
      <c r="C127" s="3">
        <v>44</v>
      </c>
    </row>
    <row r="128" spans="1:3" ht="12.75">
      <c r="A128" s="30"/>
      <c r="B128" s="36" t="s">
        <v>63</v>
      </c>
      <c r="C128" s="3">
        <v>1800</v>
      </c>
    </row>
    <row r="129" spans="1:3" ht="12.75">
      <c r="A129" s="30"/>
      <c r="B129" s="36" t="s">
        <v>21</v>
      </c>
      <c r="C129" s="3">
        <v>1410</v>
      </c>
    </row>
    <row r="130" spans="1:3" ht="12.75">
      <c r="A130" s="41" t="s">
        <v>70</v>
      </c>
      <c r="B130" s="50" t="s">
        <v>71</v>
      </c>
      <c r="C130" s="43">
        <f>SUM(C131)</f>
        <v>4700</v>
      </c>
    </row>
    <row r="131" spans="1:3" ht="13.5">
      <c r="A131" s="30"/>
      <c r="B131" s="36" t="s">
        <v>72</v>
      </c>
      <c r="C131" s="46">
        <f>SUM(C132,C136)</f>
        <v>4700</v>
      </c>
    </row>
    <row r="132" spans="1:3" ht="12.75">
      <c r="A132" s="30"/>
      <c r="B132" s="36" t="s">
        <v>73</v>
      </c>
      <c r="C132" s="3">
        <f>SUM(C133:C135)</f>
        <v>4000</v>
      </c>
    </row>
    <row r="133" spans="1:3" ht="22.5">
      <c r="A133" s="30"/>
      <c r="B133" s="47" t="s">
        <v>457</v>
      </c>
      <c r="C133" s="3">
        <v>2000</v>
      </c>
    </row>
    <row r="134" spans="1:3" ht="12.75">
      <c r="A134" s="30"/>
      <c r="B134" s="36" t="s">
        <v>21</v>
      </c>
      <c r="C134" s="3">
        <v>1000</v>
      </c>
    </row>
    <row r="135" spans="1:3" ht="12.75">
      <c r="A135" s="30"/>
      <c r="B135" s="36" t="s">
        <v>24</v>
      </c>
      <c r="C135" s="3">
        <v>1000</v>
      </c>
    </row>
    <row r="136" spans="1:3" ht="12.75">
      <c r="A136" s="30"/>
      <c r="B136" s="36" t="s">
        <v>74</v>
      </c>
      <c r="C136" s="3">
        <f>SUM(C137)</f>
        <v>700</v>
      </c>
    </row>
    <row r="137" spans="1:3" ht="12.75">
      <c r="A137" s="30"/>
      <c r="B137" s="36" t="s">
        <v>24</v>
      </c>
      <c r="C137" s="3">
        <v>700</v>
      </c>
    </row>
    <row r="138" spans="1:3" ht="21.75">
      <c r="A138" s="41" t="s">
        <v>75</v>
      </c>
      <c r="B138" s="52" t="s">
        <v>76</v>
      </c>
      <c r="C138" s="43">
        <f>SUM(C139,C155,C162)</f>
        <v>351621</v>
      </c>
    </row>
    <row r="139" spans="1:3" ht="13.5">
      <c r="A139" s="30"/>
      <c r="B139" s="36" t="s">
        <v>77</v>
      </c>
      <c r="C139" s="46">
        <f>SUM(C140:C154)</f>
        <v>150600</v>
      </c>
    </row>
    <row r="140" spans="1:3" ht="22.5">
      <c r="A140" s="30"/>
      <c r="B140" s="47" t="s">
        <v>457</v>
      </c>
      <c r="C140" s="3">
        <v>22000</v>
      </c>
    </row>
    <row r="141" spans="1:3" ht="12.75" customHeight="1">
      <c r="A141" s="30"/>
      <c r="B141" s="38" t="s">
        <v>16</v>
      </c>
      <c r="C141" s="3">
        <v>18000</v>
      </c>
    </row>
    <row r="142" spans="1:3" ht="12.75">
      <c r="A142" s="30"/>
      <c r="B142" s="36" t="s">
        <v>17</v>
      </c>
      <c r="C142" s="3">
        <v>1030</v>
      </c>
    </row>
    <row r="143" spans="1:3" ht="12.75">
      <c r="A143" s="30"/>
      <c r="B143" s="36" t="s">
        <v>18</v>
      </c>
      <c r="C143" s="3">
        <v>3300</v>
      </c>
    </row>
    <row r="144" spans="1:3" ht="12.75">
      <c r="A144" s="30"/>
      <c r="B144" s="36" t="s">
        <v>19</v>
      </c>
      <c r="C144" s="3">
        <v>470</v>
      </c>
    </row>
    <row r="145" spans="1:3" ht="12.75">
      <c r="A145" s="30"/>
      <c r="B145" s="36" t="s">
        <v>63</v>
      </c>
      <c r="C145" s="3">
        <v>7300</v>
      </c>
    </row>
    <row r="146" spans="1:3" ht="12.75">
      <c r="A146" s="30"/>
      <c r="B146" s="36" t="s">
        <v>21</v>
      </c>
      <c r="C146" s="3">
        <v>20000</v>
      </c>
    </row>
    <row r="147" spans="1:3" ht="12.75">
      <c r="A147" s="30"/>
      <c r="B147" s="36" t="s">
        <v>22</v>
      </c>
      <c r="C147" s="3">
        <v>13000</v>
      </c>
    </row>
    <row r="148" spans="1:3" ht="12.75">
      <c r="A148" s="30"/>
      <c r="B148" s="36" t="s">
        <v>23</v>
      </c>
      <c r="C148" s="3">
        <v>25000</v>
      </c>
    </row>
    <row r="149" spans="1:3" ht="12.75">
      <c r="A149" s="30"/>
      <c r="B149" s="36" t="s">
        <v>65</v>
      </c>
      <c r="C149" s="3">
        <v>1500</v>
      </c>
    </row>
    <row r="150" spans="1:3" ht="12.75">
      <c r="A150" s="30"/>
      <c r="B150" s="36" t="s">
        <v>24</v>
      </c>
      <c r="C150" s="3">
        <v>15000</v>
      </c>
    </row>
    <row r="151" spans="1:3" ht="12.75">
      <c r="A151" s="30"/>
      <c r="B151" s="36" t="s">
        <v>1</v>
      </c>
      <c r="C151" s="3">
        <v>1000</v>
      </c>
    </row>
    <row r="152" spans="1:3" ht="12.75">
      <c r="A152" s="30"/>
      <c r="B152" s="36" t="s">
        <v>25</v>
      </c>
      <c r="C152" s="3">
        <v>1000</v>
      </c>
    </row>
    <row r="153" spans="1:3" ht="12.75">
      <c r="A153" s="30"/>
      <c r="B153" s="36" t="s">
        <v>26</v>
      </c>
      <c r="C153" s="3">
        <v>7000</v>
      </c>
    </row>
    <row r="154" spans="1:3" ht="12.75">
      <c r="A154" s="30"/>
      <c r="B154" s="36" t="s">
        <v>31</v>
      </c>
      <c r="C154" s="3">
        <f>'zał.nr 9 po zm.'!F38</f>
        <v>15000</v>
      </c>
    </row>
    <row r="155" spans="1:3" ht="13.5">
      <c r="A155" s="30"/>
      <c r="B155" s="36" t="s">
        <v>78</v>
      </c>
      <c r="C155" s="46">
        <f>SUM(C156,C160)</f>
        <v>12600</v>
      </c>
    </row>
    <row r="156" spans="1:3" ht="12.75">
      <c r="A156" s="30"/>
      <c r="B156" s="36" t="s">
        <v>73</v>
      </c>
      <c r="C156" s="3">
        <f>SUM(C157:C159)</f>
        <v>12000</v>
      </c>
    </row>
    <row r="157" spans="1:3" ht="12.75">
      <c r="A157" s="30"/>
      <c r="B157" s="36" t="s">
        <v>21</v>
      </c>
      <c r="C157" s="3">
        <v>5000</v>
      </c>
    </row>
    <row r="158" spans="1:3" ht="12.75">
      <c r="A158" s="30"/>
      <c r="B158" s="36" t="s">
        <v>23</v>
      </c>
      <c r="C158" s="3">
        <v>3000</v>
      </c>
    </row>
    <row r="159" spans="1:3" ht="12.75">
      <c r="A159" s="30"/>
      <c r="B159" s="36" t="s">
        <v>24</v>
      </c>
      <c r="C159" s="3">
        <v>4000</v>
      </c>
    </row>
    <row r="160" spans="1:3" ht="12.75">
      <c r="A160" s="30"/>
      <c r="B160" s="36" t="s">
        <v>74</v>
      </c>
      <c r="C160" s="3">
        <f>SUM(C161)</f>
        <v>600</v>
      </c>
    </row>
    <row r="161" spans="1:3" ht="12.75">
      <c r="A161" s="30"/>
      <c r="B161" s="36" t="s">
        <v>23</v>
      </c>
      <c r="C161" s="3">
        <v>600</v>
      </c>
    </row>
    <row r="162" spans="1:3" ht="13.5">
      <c r="A162" s="30"/>
      <c r="B162" s="36" t="s">
        <v>79</v>
      </c>
      <c r="C162" s="46">
        <f>SUM(C163:C174)</f>
        <v>188421</v>
      </c>
    </row>
    <row r="163" spans="1:3" ht="22.5">
      <c r="A163" s="30"/>
      <c r="B163" s="47" t="s">
        <v>457</v>
      </c>
      <c r="C163" s="3">
        <v>3000</v>
      </c>
    </row>
    <row r="164" spans="1:3" ht="15" customHeight="1">
      <c r="A164" s="30"/>
      <c r="B164" s="38" t="s">
        <v>16</v>
      </c>
      <c r="C164" s="3">
        <v>123000</v>
      </c>
    </row>
    <row r="165" spans="1:3" ht="12.75">
      <c r="A165" s="30"/>
      <c r="B165" s="36" t="s">
        <v>17</v>
      </c>
      <c r="C165" s="3">
        <v>10100</v>
      </c>
    </row>
    <row r="166" spans="1:3" ht="12.75">
      <c r="A166" s="30"/>
      <c r="B166" s="36" t="s">
        <v>18</v>
      </c>
      <c r="C166" s="3">
        <v>23000</v>
      </c>
    </row>
    <row r="167" spans="1:3" ht="12.75">
      <c r="A167" s="30"/>
      <c r="B167" s="36" t="s">
        <v>19</v>
      </c>
      <c r="C167" s="3">
        <v>3300</v>
      </c>
    </row>
    <row r="168" spans="1:3" ht="12" customHeight="1">
      <c r="A168" s="30"/>
      <c r="B168" s="36" t="s">
        <v>21</v>
      </c>
      <c r="C168" s="3">
        <v>7500</v>
      </c>
    </row>
    <row r="169" spans="1:3" ht="12.75">
      <c r="A169" s="30"/>
      <c r="B169" s="36" t="s">
        <v>23</v>
      </c>
      <c r="C169" s="3">
        <v>2500</v>
      </c>
    </row>
    <row r="170" spans="1:3" ht="12.75">
      <c r="A170" s="30"/>
      <c r="B170" s="36" t="s">
        <v>65</v>
      </c>
      <c r="C170" s="3">
        <v>300</v>
      </c>
    </row>
    <row r="171" spans="1:3" ht="12.75">
      <c r="A171" s="30"/>
      <c r="B171" s="36" t="s">
        <v>24</v>
      </c>
      <c r="C171" s="3">
        <v>9200</v>
      </c>
    </row>
    <row r="172" spans="1:3" ht="12.75">
      <c r="A172" s="30"/>
      <c r="B172" s="36" t="s">
        <v>25</v>
      </c>
      <c r="C172" s="3">
        <v>2000</v>
      </c>
    </row>
    <row r="173" spans="1:3" ht="12.75">
      <c r="A173" s="30"/>
      <c r="B173" s="36" t="s">
        <v>26</v>
      </c>
      <c r="C173" s="3">
        <v>800</v>
      </c>
    </row>
    <row r="174" spans="1:3" ht="14.25" customHeight="1">
      <c r="A174" s="30"/>
      <c r="B174" s="36" t="s">
        <v>27</v>
      </c>
      <c r="C174" s="3">
        <v>3721</v>
      </c>
    </row>
    <row r="175" spans="1:3" ht="47.25" customHeight="1">
      <c r="A175" s="98" t="s">
        <v>80</v>
      </c>
      <c r="B175" s="37" t="s">
        <v>81</v>
      </c>
      <c r="C175" s="43">
        <f>SUM(C176)</f>
        <v>51960</v>
      </c>
    </row>
    <row r="176" spans="1:3" ht="33.75">
      <c r="A176" s="30"/>
      <c r="B176" s="36" t="s">
        <v>82</v>
      </c>
      <c r="C176" s="46">
        <f>SUM(C177:C181)</f>
        <v>51960</v>
      </c>
    </row>
    <row r="177" spans="1:3" ht="12.75">
      <c r="A177" s="30"/>
      <c r="B177" s="36" t="s">
        <v>18</v>
      </c>
      <c r="C177" s="3">
        <v>2590</v>
      </c>
    </row>
    <row r="178" spans="1:3" ht="12.75">
      <c r="A178" s="30"/>
      <c r="B178" s="36" t="s">
        <v>19</v>
      </c>
      <c r="C178" s="3">
        <v>370</v>
      </c>
    </row>
    <row r="179" spans="1:3" ht="12.75">
      <c r="A179" s="30"/>
      <c r="B179" s="36" t="s">
        <v>63</v>
      </c>
      <c r="C179" s="3">
        <v>15000</v>
      </c>
    </row>
    <row r="180" spans="1:3" ht="12.75">
      <c r="A180" s="30"/>
      <c r="B180" s="36" t="s">
        <v>21</v>
      </c>
      <c r="C180" s="3">
        <v>4000</v>
      </c>
    </row>
    <row r="181" spans="1:3" ht="12.75">
      <c r="A181" s="30"/>
      <c r="B181" s="36" t="s">
        <v>24</v>
      </c>
      <c r="C181" s="3">
        <v>30000</v>
      </c>
    </row>
    <row r="182" spans="1:3" ht="12.75">
      <c r="A182" s="50" t="s">
        <v>83</v>
      </c>
      <c r="B182" s="37" t="s">
        <v>84</v>
      </c>
      <c r="C182" s="43">
        <f>SUM(C183)</f>
        <v>530000</v>
      </c>
    </row>
    <row r="183" spans="1:3" ht="45">
      <c r="A183" s="30"/>
      <c r="B183" s="36" t="s">
        <v>353</v>
      </c>
      <c r="C183" s="46">
        <f>SUM(C184:C185)</f>
        <v>530000</v>
      </c>
    </row>
    <row r="184" spans="1:3" ht="22.5">
      <c r="A184" s="30"/>
      <c r="B184" s="36" t="s">
        <v>85</v>
      </c>
      <c r="C184" s="3">
        <v>40000</v>
      </c>
    </row>
    <row r="185" spans="1:3" ht="24" customHeight="1">
      <c r="A185" s="30"/>
      <c r="B185" s="36" t="s">
        <v>86</v>
      </c>
      <c r="C185" s="3">
        <v>490000</v>
      </c>
    </row>
    <row r="186" spans="1:3" ht="12.75">
      <c r="A186" s="50" t="s">
        <v>87</v>
      </c>
      <c r="B186" s="37" t="s">
        <v>88</v>
      </c>
      <c r="C186" s="43">
        <f>SUM(C187)</f>
        <v>29260</v>
      </c>
    </row>
    <row r="187" spans="1:3" ht="13.5">
      <c r="A187" s="30"/>
      <c r="B187" s="36" t="s">
        <v>89</v>
      </c>
      <c r="C187" s="46">
        <f>SUM(C188)</f>
        <v>29260</v>
      </c>
    </row>
    <row r="188" spans="1:3" ht="12.75">
      <c r="A188" s="30"/>
      <c r="B188" s="36" t="s">
        <v>90</v>
      </c>
      <c r="C188" s="3">
        <v>29260</v>
      </c>
    </row>
    <row r="189" spans="1:3" ht="12.75">
      <c r="A189" s="50" t="s">
        <v>91</v>
      </c>
      <c r="B189" s="37" t="s">
        <v>92</v>
      </c>
      <c r="C189" s="43">
        <f>SUM(C190,C214,C207,C231,C248,C263)</f>
        <v>12827389</v>
      </c>
    </row>
    <row r="190" spans="1:3" ht="13.5">
      <c r="A190" s="30"/>
      <c r="B190" s="36" t="s">
        <v>93</v>
      </c>
      <c r="C190" s="46">
        <f>SUM(C191:C206)</f>
        <v>6022860</v>
      </c>
    </row>
    <row r="191" spans="1:3" ht="22.5">
      <c r="A191" s="30"/>
      <c r="B191" s="47" t="s">
        <v>457</v>
      </c>
      <c r="C191" s="3">
        <v>11548</v>
      </c>
    </row>
    <row r="192" spans="1:3" ht="14.25" customHeight="1">
      <c r="A192" s="30"/>
      <c r="B192" s="38" t="s">
        <v>16</v>
      </c>
      <c r="C192" s="3">
        <v>3918731</v>
      </c>
    </row>
    <row r="193" spans="1:3" ht="12.75">
      <c r="A193" s="30"/>
      <c r="B193" s="36" t="s">
        <v>17</v>
      </c>
      <c r="C193" s="3">
        <v>302913</v>
      </c>
    </row>
    <row r="194" spans="1:3" ht="12.75">
      <c r="A194" s="30"/>
      <c r="B194" s="36" t="s">
        <v>18</v>
      </c>
      <c r="C194" s="3">
        <v>771547</v>
      </c>
    </row>
    <row r="195" spans="1:3" ht="12.75">
      <c r="A195" s="30"/>
      <c r="B195" s="36" t="s">
        <v>19</v>
      </c>
      <c r="C195" s="3">
        <v>120701</v>
      </c>
    </row>
    <row r="196" spans="1:3" ht="12.75">
      <c r="A196" s="30"/>
      <c r="B196" s="36" t="s">
        <v>369</v>
      </c>
      <c r="C196" s="3">
        <v>65000</v>
      </c>
    </row>
    <row r="197" spans="1:3" ht="14.25" customHeight="1">
      <c r="A197" s="30"/>
      <c r="B197" s="36" t="s">
        <v>94</v>
      </c>
      <c r="C197" s="3">
        <v>22000</v>
      </c>
    </row>
    <row r="198" spans="1:3" ht="12.75">
      <c r="A198" s="30"/>
      <c r="B198" s="36" t="s">
        <v>22</v>
      </c>
      <c r="C198" s="3">
        <v>320000</v>
      </c>
    </row>
    <row r="199" spans="1:3" ht="12.75">
      <c r="A199" s="30"/>
      <c r="B199" s="36" t="s">
        <v>368</v>
      </c>
      <c r="C199" s="3">
        <v>80000</v>
      </c>
    </row>
    <row r="200" spans="1:3" ht="12.75">
      <c r="A200" s="30"/>
      <c r="B200" s="36" t="s">
        <v>65</v>
      </c>
      <c r="C200" s="3">
        <v>7985</v>
      </c>
    </row>
    <row r="201" spans="1:3" ht="15.75" customHeight="1">
      <c r="A201" s="30"/>
      <c r="B201" s="36" t="s">
        <v>370</v>
      </c>
      <c r="C201" s="3">
        <v>80900</v>
      </c>
    </row>
    <row r="202" spans="1:3" ht="15.75" customHeight="1">
      <c r="A202" s="30"/>
      <c r="B202" s="36" t="s">
        <v>1</v>
      </c>
      <c r="C202" s="3">
        <v>7400</v>
      </c>
    </row>
    <row r="203" spans="1:3" ht="12.75">
      <c r="A203" s="30"/>
      <c r="B203" s="36" t="s">
        <v>25</v>
      </c>
      <c r="C203" s="3">
        <v>3000</v>
      </c>
    </row>
    <row r="204" spans="1:3" ht="12.75">
      <c r="A204" s="30"/>
      <c r="B204" s="36" t="s">
        <v>26</v>
      </c>
      <c r="C204" s="3">
        <v>2800</v>
      </c>
    </row>
    <row r="205" spans="1:3" ht="15" customHeight="1">
      <c r="A205" s="30"/>
      <c r="B205" s="36" t="s">
        <v>27</v>
      </c>
      <c r="C205" s="3">
        <v>306335</v>
      </c>
    </row>
    <row r="206" spans="1:3" ht="12.75">
      <c r="A206" s="30"/>
      <c r="B206" s="36" t="s">
        <v>30</v>
      </c>
      <c r="C206" s="3">
        <v>2000</v>
      </c>
    </row>
    <row r="207" spans="1:3" ht="22.5">
      <c r="A207" s="30"/>
      <c r="B207" s="53" t="s">
        <v>328</v>
      </c>
      <c r="C207" s="46">
        <f>SUM(C208:C213)</f>
        <v>47600</v>
      </c>
    </row>
    <row r="208" spans="1:3" ht="12.75">
      <c r="A208" s="30"/>
      <c r="B208" s="36" t="s">
        <v>16</v>
      </c>
      <c r="C208" s="3">
        <v>34444</v>
      </c>
    </row>
    <row r="209" spans="1:3" ht="12.75">
      <c r="A209" s="30"/>
      <c r="B209" s="36" t="s">
        <v>17</v>
      </c>
      <c r="C209" s="3">
        <v>2350</v>
      </c>
    </row>
    <row r="210" spans="1:3" ht="12.75">
      <c r="A210" s="30"/>
      <c r="B210" s="36" t="s">
        <v>18</v>
      </c>
      <c r="C210" s="3">
        <v>6718</v>
      </c>
    </row>
    <row r="211" spans="1:3" ht="12.75">
      <c r="A211" s="30"/>
      <c r="B211" s="36" t="s">
        <v>19</v>
      </c>
      <c r="C211" s="3">
        <v>1084</v>
      </c>
    </row>
    <row r="212" spans="1:3" ht="12.75">
      <c r="A212" s="30"/>
      <c r="B212" s="36" t="s">
        <v>21</v>
      </c>
      <c r="C212" s="3">
        <v>1000</v>
      </c>
    </row>
    <row r="213" spans="1:3" ht="14.25" customHeight="1">
      <c r="A213" s="30"/>
      <c r="B213" s="36" t="s">
        <v>27</v>
      </c>
      <c r="C213" s="3">
        <v>2004</v>
      </c>
    </row>
    <row r="214" spans="1:3" ht="13.5">
      <c r="A214" s="30"/>
      <c r="B214" s="36" t="s">
        <v>96</v>
      </c>
      <c r="C214" s="46">
        <f>SUM(C215:C230)</f>
        <v>2369874</v>
      </c>
    </row>
    <row r="215" spans="1:3" ht="22.5">
      <c r="A215" s="30"/>
      <c r="B215" s="47" t="s">
        <v>457</v>
      </c>
      <c r="C215" s="3">
        <v>8845</v>
      </c>
    </row>
    <row r="216" spans="1:3" ht="14.25" customHeight="1">
      <c r="A216" s="30"/>
      <c r="B216" s="38" t="s">
        <v>16</v>
      </c>
      <c r="C216" s="3">
        <v>1443785</v>
      </c>
    </row>
    <row r="217" spans="1:3" ht="12.75">
      <c r="A217" s="30"/>
      <c r="B217" s="36" t="s">
        <v>17</v>
      </c>
      <c r="C217" s="3">
        <v>104084</v>
      </c>
    </row>
    <row r="218" spans="1:3" ht="12.75">
      <c r="A218" s="30"/>
      <c r="B218" s="36" t="s">
        <v>18</v>
      </c>
      <c r="C218" s="3">
        <v>272781</v>
      </c>
    </row>
    <row r="219" spans="1:3" ht="12.75">
      <c r="A219" s="30"/>
      <c r="B219" s="36" t="s">
        <v>19</v>
      </c>
      <c r="C219" s="3">
        <v>43780</v>
      </c>
    </row>
    <row r="220" spans="1:3" ht="12.75">
      <c r="A220" s="30"/>
      <c r="B220" s="36" t="s">
        <v>21</v>
      </c>
      <c r="C220" s="3">
        <v>50000</v>
      </c>
    </row>
    <row r="221" spans="1:3" ht="12.75">
      <c r="A221" s="30"/>
      <c r="B221" s="36" t="s">
        <v>97</v>
      </c>
      <c r="C221" s="3">
        <v>149660</v>
      </c>
    </row>
    <row r="222" spans="1:3" ht="14.25" customHeight="1">
      <c r="A222" s="30"/>
      <c r="B222" s="36" t="s">
        <v>94</v>
      </c>
      <c r="C222" s="3">
        <v>10000</v>
      </c>
    </row>
    <row r="223" spans="1:3" ht="12.75">
      <c r="A223" s="30"/>
      <c r="B223" s="36" t="s">
        <v>22</v>
      </c>
      <c r="C223" s="3">
        <v>122622</v>
      </c>
    </row>
    <row r="224" spans="1:3" ht="12.75">
      <c r="A224" s="30"/>
      <c r="B224" s="36" t="s">
        <v>23</v>
      </c>
      <c r="C224" s="3">
        <v>20950</v>
      </c>
    </row>
    <row r="225" spans="1:3" ht="12.75">
      <c r="A225" s="30"/>
      <c r="B225" s="36" t="s">
        <v>65</v>
      </c>
      <c r="C225" s="3">
        <v>3050</v>
      </c>
    </row>
    <row r="226" spans="1:3" ht="12.75">
      <c r="A226" s="30"/>
      <c r="B226" s="36" t="s">
        <v>24</v>
      </c>
      <c r="C226" s="3">
        <v>32000</v>
      </c>
    </row>
    <row r="227" spans="1:3" ht="12.75">
      <c r="A227" s="30"/>
      <c r="B227" s="36" t="s">
        <v>1</v>
      </c>
      <c r="C227" s="3">
        <v>1000</v>
      </c>
    </row>
    <row r="228" spans="1:3" ht="12.75">
      <c r="A228" s="30"/>
      <c r="B228" s="36" t="s">
        <v>25</v>
      </c>
      <c r="C228" s="3">
        <v>1200</v>
      </c>
    </row>
    <row r="229" spans="1:3" ht="14.25" customHeight="1">
      <c r="A229" s="30"/>
      <c r="B229" s="36" t="s">
        <v>27</v>
      </c>
      <c r="C229" s="3">
        <v>104117</v>
      </c>
    </row>
    <row r="230" spans="1:3" ht="12.75">
      <c r="A230" s="30"/>
      <c r="B230" s="36" t="s">
        <v>30</v>
      </c>
      <c r="C230" s="3">
        <v>2000</v>
      </c>
    </row>
    <row r="231" spans="1:3" ht="13.5">
      <c r="A231" s="30"/>
      <c r="B231" s="36" t="s">
        <v>98</v>
      </c>
      <c r="C231" s="46">
        <f>SUM(C232:C247)</f>
        <v>3980285</v>
      </c>
    </row>
    <row r="232" spans="1:3" ht="22.5">
      <c r="A232" s="30"/>
      <c r="B232" s="47" t="s">
        <v>457</v>
      </c>
      <c r="C232" s="3">
        <v>7000</v>
      </c>
    </row>
    <row r="233" spans="1:3" ht="15" customHeight="1">
      <c r="A233" s="30"/>
      <c r="B233" s="38" t="s">
        <v>16</v>
      </c>
      <c r="C233" s="3">
        <v>2696397</v>
      </c>
    </row>
    <row r="234" spans="1:3" ht="12.75">
      <c r="A234" s="30"/>
      <c r="B234" s="36" t="s">
        <v>17</v>
      </c>
      <c r="C234" s="3">
        <v>197070</v>
      </c>
    </row>
    <row r="235" spans="1:3" ht="12.75">
      <c r="A235" s="30"/>
      <c r="B235" s="36" t="s">
        <v>18</v>
      </c>
      <c r="C235" s="3">
        <v>515045</v>
      </c>
    </row>
    <row r="236" spans="1:3" ht="12.75">
      <c r="A236" s="30"/>
      <c r="B236" s="36" t="s">
        <v>19</v>
      </c>
      <c r="C236" s="3">
        <v>80506</v>
      </c>
    </row>
    <row r="237" spans="1:3" ht="12.75">
      <c r="A237" s="30"/>
      <c r="B237" s="36" t="s">
        <v>21</v>
      </c>
      <c r="C237" s="3">
        <v>26000</v>
      </c>
    </row>
    <row r="238" spans="1:3" ht="14.25" customHeight="1">
      <c r="A238" s="30"/>
      <c r="B238" s="36" t="s">
        <v>94</v>
      </c>
      <c r="C238" s="3">
        <v>12000</v>
      </c>
    </row>
    <row r="239" spans="1:3" ht="12.75">
      <c r="A239" s="30"/>
      <c r="B239" s="36" t="s">
        <v>22</v>
      </c>
      <c r="C239" s="3">
        <v>200000</v>
      </c>
    </row>
    <row r="240" spans="1:3" ht="12.75">
      <c r="A240" s="30"/>
      <c r="B240" s="36" t="s">
        <v>23</v>
      </c>
      <c r="C240" s="3">
        <v>5000</v>
      </c>
    </row>
    <row r="241" spans="1:3" ht="12.75">
      <c r="A241" s="30"/>
      <c r="B241" s="36" t="s">
        <v>65</v>
      </c>
      <c r="C241" s="3">
        <v>4370</v>
      </c>
    </row>
    <row r="242" spans="1:3" ht="14.25" customHeight="1">
      <c r="A242" s="30"/>
      <c r="B242" s="36" t="s">
        <v>370</v>
      </c>
      <c r="C242" s="3">
        <v>59536</v>
      </c>
    </row>
    <row r="243" spans="1:3" ht="15" customHeight="1">
      <c r="A243" s="30"/>
      <c r="B243" s="36" t="s">
        <v>1</v>
      </c>
      <c r="C243" s="3">
        <v>4970</v>
      </c>
    </row>
    <row r="244" spans="1:3" ht="12.75">
      <c r="A244" s="30"/>
      <c r="B244" s="36" t="s">
        <v>25</v>
      </c>
      <c r="C244" s="3">
        <v>1500</v>
      </c>
    </row>
    <row r="245" spans="1:3" ht="12.75">
      <c r="A245" s="30"/>
      <c r="B245" s="36" t="s">
        <v>26</v>
      </c>
      <c r="C245" s="3">
        <v>3400</v>
      </c>
    </row>
    <row r="246" spans="1:3" ht="12" customHeight="1">
      <c r="A246" s="30"/>
      <c r="B246" s="36" t="s">
        <v>27</v>
      </c>
      <c r="C246" s="3">
        <v>165491</v>
      </c>
    </row>
    <row r="247" spans="1:3" ht="12.75">
      <c r="A247" s="30"/>
      <c r="B247" s="36" t="s">
        <v>30</v>
      </c>
      <c r="C247" s="3">
        <v>2000</v>
      </c>
    </row>
    <row r="248" spans="1:3" ht="22.5">
      <c r="A248" s="30"/>
      <c r="B248" s="53" t="s">
        <v>99</v>
      </c>
      <c r="C248" s="46">
        <f>SUM(C249:C262)</f>
        <v>345088</v>
      </c>
    </row>
    <row r="249" spans="1:3" ht="22.5">
      <c r="A249" s="30"/>
      <c r="B249" s="47" t="s">
        <v>457</v>
      </c>
      <c r="C249" s="3">
        <v>1920</v>
      </c>
    </row>
    <row r="250" spans="1:3" ht="13.5" customHeight="1">
      <c r="A250" s="30"/>
      <c r="B250" s="36" t="s">
        <v>16</v>
      </c>
      <c r="C250" s="3">
        <v>231990</v>
      </c>
    </row>
    <row r="251" spans="1:3" ht="18" customHeight="1">
      <c r="A251" s="30"/>
      <c r="B251" s="47" t="s">
        <v>17</v>
      </c>
      <c r="C251" s="3">
        <v>15064</v>
      </c>
    </row>
    <row r="252" spans="1:3" ht="12.75">
      <c r="A252" s="30"/>
      <c r="B252" s="36" t="s">
        <v>18</v>
      </c>
      <c r="C252" s="3">
        <v>37539</v>
      </c>
    </row>
    <row r="253" spans="1:3" ht="12.75">
      <c r="A253" s="30"/>
      <c r="B253" s="36" t="s">
        <v>19</v>
      </c>
      <c r="C253" s="3">
        <v>5188</v>
      </c>
    </row>
    <row r="254" spans="1:3" ht="12.75">
      <c r="A254" s="30"/>
      <c r="B254" s="36" t="s">
        <v>21</v>
      </c>
      <c r="C254" s="3">
        <v>21000</v>
      </c>
    </row>
    <row r="255" spans="1:3" ht="12.75">
      <c r="A255" s="30"/>
      <c r="B255" s="36" t="s">
        <v>22</v>
      </c>
      <c r="C255" s="3">
        <v>14000</v>
      </c>
    </row>
    <row r="256" spans="1:3" ht="12.75">
      <c r="A256" s="30"/>
      <c r="B256" s="36" t="s">
        <v>65</v>
      </c>
      <c r="C256" s="3">
        <v>500</v>
      </c>
    </row>
    <row r="257" spans="1:3" ht="12.75">
      <c r="A257" s="30"/>
      <c r="B257" s="36" t="s">
        <v>24</v>
      </c>
      <c r="C257" s="3">
        <v>10000</v>
      </c>
    </row>
    <row r="258" spans="1:3" ht="12.75">
      <c r="A258" s="30"/>
      <c r="B258" s="36" t="s">
        <v>1</v>
      </c>
      <c r="C258" s="3">
        <v>1000</v>
      </c>
    </row>
    <row r="259" spans="1:3" ht="12.75">
      <c r="A259" s="30"/>
      <c r="B259" s="36" t="s">
        <v>25</v>
      </c>
      <c r="C259" s="3">
        <v>600</v>
      </c>
    </row>
    <row r="260" spans="1:3" ht="14.25" customHeight="1">
      <c r="A260" s="30"/>
      <c r="B260" s="36" t="s">
        <v>27</v>
      </c>
      <c r="C260" s="3">
        <v>5287</v>
      </c>
    </row>
    <row r="261" spans="1:3" ht="12.75">
      <c r="A261" s="30"/>
      <c r="B261" s="36" t="s">
        <v>35</v>
      </c>
      <c r="C261" s="3">
        <v>500</v>
      </c>
    </row>
    <row r="262" spans="1:3" ht="12.75">
      <c r="A262" s="30"/>
      <c r="B262" s="36" t="s">
        <v>30</v>
      </c>
      <c r="C262" s="3">
        <v>500</v>
      </c>
    </row>
    <row r="263" spans="1:3" ht="22.5">
      <c r="A263" s="30"/>
      <c r="B263" s="36" t="s">
        <v>100</v>
      </c>
      <c r="C263" s="46">
        <f>SUM(C264:C267)</f>
        <v>61682</v>
      </c>
    </row>
    <row r="264" spans="1:3" ht="16.5" customHeight="1">
      <c r="A264" s="30"/>
      <c r="B264" s="38" t="s">
        <v>16</v>
      </c>
      <c r="C264" s="3">
        <v>7042</v>
      </c>
    </row>
    <row r="265" spans="1:3" ht="12.75">
      <c r="A265" s="30"/>
      <c r="B265" s="36" t="s">
        <v>18</v>
      </c>
      <c r="C265" s="3">
        <v>1249</v>
      </c>
    </row>
    <row r="266" spans="1:3" ht="12.75">
      <c r="A266" s="30"/>
      <c r="B266" s="36" t="s">
        <v>19</v>
      </c>
      <c r="C266" s="3">
        <v>172</v>
      </c>
    </row>
    <row r="267" spans="1:3" ht="12.75">
      <c r="A267" s="30"/>
      <c r="B267" s="36" t="s">
        <v>24</v>
      </c>
      <c r="C267" s="3">
        <v>53219</v>
      </c>
    </row>
    <row r="268" spans="1:3" ht="12.75">
      <c r="A268" s="50" t="s">
        <v>101</v>
      </c>
      <c r="B268" s="37" t="s">
        <v>102</v>
      </c>
      <c r="C268" s="43">
        <f>SUM(C269,C272,C281)</f>
        <v>124000</v>
      </c>
    </row>
    <row r="269" spans="1:3" ht="15.75" customHeight="1">
      <c r="A269" s="30"/>
      <c r="B269" s="36" t="s">
        <v>103</v>
      </c>
      <c r="C269" s="46">
        <f>SUM(C270:C271)</f>
        <v>2000</v>
      </c>
    </row>
    <row r="270" spans="1:3" ht="12.75">
      <c r="A270" s="30"/>
      <c r="B270" s="36" t="s">
        <v>21</v>
      </c>
      <c r="C270" s="3">
        <v>1000</v>
      </c>
    </row>
    <row r="271" spans="1:3" ht="12.75">
      <c r="A271" s="30"/>
      <c r="B271" s="36" t="s">
        <v>24</v>
      </c>
      <c r="C271" s="3">
        <v>1000</v>
      </c>
    </row>
    <row r="272" spans="1:3" ht="15.75" customHeight="1">
      <c r="A272" s="30"/>
      <c r="B272" s="38" t="s">
        <v>104</v>
      </c>
      <c r="C272" s="46">
        <f>SUM(C273:C280)</f>
        <v>120000</v>
      </c>
    </row>
    <row r="273" spans="1:3" ht="12.75" customHeight="1">
      <c r="A273" s="30"/>
      <c r="B273" s="36" t="s">
        <v>59</v>
      </c>
      <c r="C273" s="3">
        <v>20000</v>
      </c>
    </row>
    <row r="274" spans="1:3" ht="12.75">
      <c r="A274" s="30"/>
      <c r="B274" s="36" t="s">
        <v>63</v>
      </c>
      <c r="C274" s="3">
        <v>10000</v>
      </c>
    </row>
    <row r="275" spans="1:3" ht="12.75">
      <c r="A275" s="30"/>
      <c r="B275" s="36" t="s">
        <v>21</v>
      </c>
      <c r="C275" s="3">
        <v>35000</v>
      </c>
    </row>
    <row r="276" spans="1:3" ht="12.75">
      <c r="A276" s="30"/>
      <c r="B276" s="36" t="s">
        <v>22</v>
      </c>
      <c r="C276" s="3">
        <v>6000</v>
      </c>
    </row>
    <row r="277" spans="1:3" ht="12.75">
      <c r="A277" s="30"/>
      <c r="B277" s="36" t="s">
        <v>23</v>
      </c>
      <c r="C277" s="3">
        <v>1000</v>
      </c>
    </row>
    <row r="278" spans="1:3" ht="12.75">
      <c r="A278" s="30"/>
      <c r="B278" s="36" t="s">
        <v>24</v>
      </c>
      <c r="C278" s="3">
        <v>46000</v>
      </c>
    </row>
    <row r="279" spans="1:3" ht="12.75">
      <c r="A279" s="30"/>
      <c r="B279" s="36" t="s">
        <v>25</v>
      </c>
      <c r="C279" s="3">
        <v>1000</v>
      </c>
    </row>
    <row r="280" spans="1:3" ht="12.75">
      <c r="A280" s="30"/>
      <c r="B280" s="36" t="s">
        <v>26</v>
      </c>
      <c r="C280" s="3">
        <v>1000</v>
      </c>
    </row>
    <row r="281" spans="1:3" ht="13.5">
      <c r="A281" s="30"/>
      <c r="B281" s="36" t="s">
        <v>323</v>
      </c>
      <c r="C281" s="46">
        <f>SUM(C282)</f>
        <v>2000</v>
      </c>
    </row>
    <row r="282" spans="1:3" ht="23.25" customHeight="1">
      <c r="A282" s="30"/>
      <c r="B282" s="36" t="s">
        <v>331</v>
      </c>
      <c r="C282" s="3">
        <v>2000</v>
      </c>
    </row>
    <row r="283" spans="1:3" ht="12.75">
      <c r="A283" s="50" t="s">
        <v>105</v>
      </c>
      <c r="B283" s="37" t="s">
        <v>106</v>
      </c>
      <c r="C283" s="43">
        <f>SUM(C284,C302,C318,C320,C328,C330,C348,C371)</f>
        <v>10068760</v>
      </c>
    </row>
    <row r="284" spans="1:3" ht="13.5">
      <c r="A284" s="30"/>
      <c r="B284" s="36" t="s">
        <v>107</v>
      </c>
      <c r="C284" s="46">
        <f>SUM(C285:C301)</f>
        <v>266000</v>
      </c>
    </row>
    <row r="285" spans="1:3" ht="22.5">
      <c r="A285" s="30"/>
      <c r="B285" s="47" t="s">
        <v>457</v>
      </c>
      <c r="C285" s="3">
        <v>1550</v>
      </c>
    </row>
    <row r="286" spans="1:3" ht="15.75" customHeight="1">
      <c r="A286" s="30"/>
      <c r="B286" s="38" t="s">
        <v>16</v>
      </c>
      <c r="C286" s="3">
        <v>141611</v>
      </c>
    </row>
    <row r="287" spans="1:3" ht="12.75">
      <c r="A287" s="30"/>
      <c r="B287" s="36" t="s">
        <v>17</v>
      </c>
      <c r="C287" s="3">
        <v>11645</v>
      </c>
    </row>
    <row r="288" spans="1:3" ht="12.75">
      <c r="A288" s="30"/>
      <c r="B288" s="36" t="s">
        <v>18</v>
      </c>
      <c r="C288" s="3">
        <v>26406</v>
      </c>
    </row>
    <row r="289" spans="1:3" ht="12.75">
      <c r="A289" s="30"/>
      <c r="B289" s="36" t="s">
        <v>19</v>
      </c>
      <c r="C289" s="3">
        <v>3755</v>
      </c>
    </row>
    <row r="290" spans="1:3" ht="12.75">
      <c r="A290" s="30"/>
      <c r="B290" s="36" t="s">
        <v>63</v>
      </c>
      <c r="C290" s="3">
        <v>5350</v>
      </c>
    </row>
    <row r="291" spans="1:3" ht="12.75">
      <c r="A291" s="30"/>
      <c r="B291" s="36" t="s">
        <v>21</v>
      </c>
      <c r="C291" s="3">
        <v>19632</v>
      </c>
    </row>
    <row r="292" spans="1:3" ht="12.75">
      <c r="A292" s="30"/>
      <c r="B292" s="36" t="s">
        <v>97</v>
      </c>
      <c r="C292" s="3">
        <v>2200</v>
      </c>
    </row>
    <row r="293" spans="1:3" ht="12.75">
      <c r="A293" s="30"/>
      <c r="B293" s="38" t="s">
        <v>108</v>
      </c>
      <c r="C293" s="3">
        <v>150</v>
      </c>
    </row>
    <row r="294" spans="1:3" ht="12.75">
      <c r="A294" s="30"/>
      <c r="B294" s="36" t="s">
        <v>22</v>
      </c>
      <c r="C294" s="3">
        <v>17000</v>
      </c>
    </row>
    <row r="295" spans="1:3" ht="12.75">
      <c r="A295" s="30"/>
      <c r="B295" s="36" t="s">
        <v>23</v>
      </c>
      <c r="C295" s="3">
        <v>2500</v>
      </c>
    </row>
    <row r="296" spans="1:3" ht="12.75">
      <c r="A296" s="30"/>
      <c r="B296" s="36" t="s">
        <v>65</v>
      </c>
      <c r="C296" s="3">
        <v>250</v>
      </c>
    </row>
    <row r="297" spans="1:3" ht="12.75">
      <c r="A297" s="30"/>
      <c r="B297" s="36" t="s">
        <v>109</v>
      </c>
      <c r="C297" s="3">
        <v>23500</v>
      </c>
    </row>
    <row r="298" spans="1:3" ht="12.75">
      <c r="A298" s="30"/>
      <c r="B298" s="36" t="s">
        <v>1</v>
      </c>
      <c r="C298" s="3">
        <v>1000</v>
      </c>
    </row>
    <row r="299" spans="1:3" ht="12.75">
      <c r="A299" s="30"/>
      <c r="B299" s="36" t="s">
        <v>25</v>
      </c>
      <c r="C299" s="3">
        <v>1000</v>
      </c>
    </row>
    <row r="300" spans="1:3" ht="12.75">
      <c r="A300" s="30"/>
      <c r="B300" s="36" t="s">
        <v>26</v>
      </c>
      <c r="C300" s="3">
        <v>2350</v>
      </c>
    </row>
    <row r="301" spans="1:3" ht="13.5" customHeight="1">
      <c r="A301" s="30"/>
      <c r="B301" s="36" t="s">
        <v>27</v>
      </c>
      <c r="C301" s="3">
        <v>6101</v>
      </c>
    </row>
    <row r="302" spans="1:3" ht="45">
      <c r="A302" s="30"/>
      <c r="B302" s="36" t="s">
        <v>458</v>
      </c>
      <c r="C302" s="46">
        <f>SUM(C303:C307,C310:C317)</f>
        <v>5837000</v>
      </c>
    </row>
    <row r="303" spans="1:3" ht="22.5">
      <c r="A303" s="30"/>
      <c r="B303" s="47" t="s">
        <v>457</v>
      </c>
      <c r="C303" s="3">
        <v>150</v>
      </c>
    </row>
    <row r="304" spans="1:3" ht="12.75">
      <c r="A304" s="30"/>
      <c r="B304" s="36" t="s">
        <v>110</v>
      </c>
      <c r="C304" s="3">
        <v>5619500</v>
      </c>
    </row>
    <row r="305" spans="1:3" ht="14.25" customHeight="1">
      <c r="A305" s="30"/>
      <c r="B305" s="38" t="s">
        <v>16</v>
      </c>
      <c r="C305" s="3">
        <v>103976</v>
      </c>
    </row>
    <row r="306" spans="1:3" ht="15.75" customHeight="1">
      <c r="A306" s="30"/>
      <c r="B306" s="38" t="s">
        <v>17</v>
      </c>
      <c r="C306" s="3">
        <v>5630</v>
      </c>
    </row>
    <row r="307" spans="1:3" ht="12.75">
      <c r="A307" s="30"/>
      <c r="B307" s="36" t="s">
        <v>18</v>
      </c>
      <c r="C307" s="3">
        <f>SUM(C308:C309)</f>
        <v>69918</v>
      </c>
    </row>
    <row r="308" spans="1:3" ht="12.75">
      <c r="A308" s="30"/>
      <c r="B308" s="36" t="s">
        <v>111</v>
      </c>
      <c r="C308" s="3">
        <v>50000</v>
      </c>
    </row>
    <row r="309" spans="1:3" ht="12.75">
      <c r="A309" s="30"/>
      <c r="B309" s="36" t="s">
        <v>112</v>
      </c>
      <c r="C309" s="3">
        <v>19918</v>
      </c>
    </row>
    <row r="310" spans="1:3" ht="12.75">
      <c r="A310" s="30"/>
      <c r="B310" s="36" t="s">
        <v>19</v>
      </c>
      <c r="C310" s="3">
        <v>2832</v>
      </c>
    </row>
    <row r="311" spans="1:3" ht="12.75">
      <c r="A311" s="30"/>
      <c r="B311" s="36" t="s">
        <v>63</v>
      </c>
      <c r="C311" s="3">
        <v>6000</v>
      </c>
    </row>
    <row r="312" spans="1:3" ht="12.75">
      <c r="A312" s="30"/>
      <c r="B312" s="36" t="s">
        <v>21</v>
      </c>
      <c r="C312" s="3">
        <v>12844</v>
      </c>
    </row>
    <row r="313" spans="1:3" ht="12.75">
      <c r="A313" s="30"/>
      <c r="B313" s="36" t="s">
        <v>23</v>
      </c>
      <c r="C313" s="3">
        <v>1000</v>
      </c>
    </row>
    <row r="314" spans="1:3" ht="12.75">
      <c r="A314" s="30"/>
      <c r="B314" s="36" t="s">
        <v>65</v>
      </c>
      <c r="C314" s="3">
        <v>100</v>
      </c>
    </row>
    <row r="315" spans="1:3" ht="12.75">
      <c r="A315" s="30"/>
      <c r="B315" s="36" t="s">
        <v>24</v>
      </c>
      <c r="C315" s="3">
        <v>11000</v>
      </c>
    </row>
    <row r="316" spans="1:3" ht="12.75">
      <c r="A316" s="30"/>
      <c r="B316" s="36" t="s">
        <v>113</v>
      </c>
      <c r="C316" s="3">
        <v>1000</v>
      </c>
    </row>
    <row r="317" spans="1:3" ht="13.5" customHeight="1">
      <c r="A317" s="30"/>
      <c r="B317" s="36" t="s">
        <v>27</v>
      </c>
      <c r="C317" s="3">
        <v>3050</v>
      </c>
    </row>
    <row r="318" spans="1:3" ht="45.75" customHeight="1">
      <c r="A318" s="30"/>
      <c r="B318" s="36" t="s">
        <v>114</v>
      </c>
      <c r="C318" s="46">
        <f>SUM(C319)</f>
        <v>23000</v>
      </c>
    </row>
    <row r="319" spans="1:3" ht="15.75" customHeight="1">
      <c r="A319" s="30"/>
      <c r="B319" s="38" t="s">
        <v>115</v>
      </c>
      <c r="C319" s="3">
        <v>23000</v>
      </c>
    </row>
    <row r="320" spans="1:3" ht="26.25" customHeight="1">
      <c r="A320" s="30"/>
      <c r="B320" s="36" t="s">
        <v>2</v>
      </c>
      <c r="C320" s="46">
        <f>SUM(C321,C326)</f>
        <v>1169000</v>
      </c>
    </row>
    <row r="321" spans="1:3" ht="12.75">
      <c r="A321" s="30"/>
      <c r="B321" s="36" t="s">
        <v>73</v>
      </c>
      <c r="C321" s="3">
        <f>SUM(C322,C325,C324)</f>
        <v>983000</v>
      </c>
    </row>
    <row r="322" spans="1:3" ht="12.75">
      <c r="A322" s="30"/>
      <c r="B322" s="36" t="s">
        <v>110</v>
      </c>
      <c r="C322" s="3">
        <v>963000</v>
      </c>
    </row>
    <row r="323" spans="1:3" ht="12.75">
      <c r="A323" s="30"/>
      <c r="B323" s="36" t="s">
        <v>116</v>
      </c>
      <c r="C323" s="3">
        <v>125000</v>
      </c>
    </row>
    <row r="324" spans="1:3" ht="22.5">
      <c r="A324" s="30"/>
      <c r="B324" s="36" t="s">
        <v>117</v>
      </c>
      <c r="C324" s="3">
        <v>10000</v>
      </c>
    </row>
    <row r="325" spans="1:3" ht="23.25" customHeight="1">
      <c r="A325" s="30"/>
      <c r="B325" s="36" t="s">
        <v>118</v>
      </c>
      <c r="C325" s="3">
        <v>10000</v>
      </c>
    </row>
    <row r="326" spans="1:3" ht="12.75">
      <c r="A326" s="30"/>
      <c r="B326" s="36" t="s">
        <v>74</v>
      </c>
      <c r="C326" s="3">
        <f>SUM(C327)</f>
        <v>186000</v>
      </c>
    </row>
    <row r="327" spans="1:3" ht="12.75">
      <c r="A327" s="30"/>
      <c r="B327" s="36" t="s">
        <v>110</v>
      </c>
      <c r="C327" s="3">
        <v>186000</v>
      </c>
    </row>
    <row r="328" spans="1:3" ht="13.5">
      <c r="A328" s="30"/>
      <c r="B328" s="36" t="s">
        <v>119</v>
      </c>
      <c r="C328" s="46">
        <f>SUM(C329)</f>
        <v>1200000</v>
      </c>
    </row>
    <row r="329" spans="1:3" ht="12.75">
      <c r="A329" s="30"/>
      <c r="B329" s="36" t="s">
        <v>110</v>
      </c>
      <c r="C329" s="3">
        <v>1200000</v>
      </c>
    </row>
    <row r="330" spans="1:3" ht="13.5">
      <c r="A330" s="30"/>
      <c r="B330" s="36" t="s">
        <v>120</v>
      </c>
      <c r="C330" s="46">
        <f>SUM(C331:C347)</f>
        <v>917768</v>
      </c>
    </row>
    <row r="331" spans="1:3" ht="22.5">
      <c r="A331" s="30"/>
      <c r="B331" s="47" t="s">
        <v>457</v>
      </c>
      <c r="C331" s="3">
        <v>2700</v>
      </c>
    </row>
    <row r="332" spans="1:3" ht="15" customHeight="1">
      <c r="A332" s="30"/>
      <c r="B332" s="38" t="s">
        <v>16</v>
      </c>
      <c r="C332" s="3">
        <v>585318</v>
      </c>
    </row>
    <row r="333" spans="1:3" ht="12.75">
      <c r="A333" s="30"/>
      <c r="B333" s="36" t="s">
        <v>17</v>
      </c>
      <c r="C333" s="3">
        <v>43674</v>
      </c>
    </row>
    <row r="334" spans="1:3" ht="12.75">
      <c r="A334" s="30"/>
      <c r="B334" s="36" t="s">
        <v>18</v>
      </c>
      <c r="C334" s="3">
        <v>105776</v>
      </c>
    </row>
    <row r="335" spans="1:3" ht="12.75">
      <c r="A335" s="30"/>
      <c r="B335" s="36" t="s">
        <v>19</v>
      </c>
      <c r="C335" s="3">
        <v>14829</v>
      </c>
    </row>
    <row r="336" spans="1:3" ht="12.75">
      <c r="A336" s="30"/>
      <c r="B336" s="36" t="s">
        <v>63</v>
      </c>
      <c r="C336" s="3">
        <v>10560</v>
      </c>
    </row>
    <row r="337" spans="1:3" ht="12.75">
      <c r="A337" s="30"/>
      <c r="B337" s="36" t="s">
        <v>21</v>
      </c>
      <c r="C337" s="3">
        <v>36650</v>
      </c>
    </row>
    <row r="338" spans="1:3" ht="12.75">
      <c r="A338" s="30"/>
      <c r="B338" s="36" t="s">
        <v>22</v>
      </c>
      <c r="C338" s="3">
        <v>28500</v>
      </c>
    </row>
    <row r="339" spans="1:3" ht="12.75">
      <c r="A339" s="30"/>
      <c r="B339" s="36" t="s">
        <v>23</v>
      </c>
      <c r="C339" s="3">
        <v>2500</v>
      </c>
    </row>
    <row r="340" spans="1:3" ht="12.75">
      <c r="A340" s="30"/>
      <c r="B340" s="36" t="s">
        <v>65</v>
      </c>
      <c r="C340" s="3">
        <v>400</v>
      </c>
    </row>
    <row r="341" spans="1:3" ht="12.75">
      <c r="A341" s="30"/>
      <c r="B341" s="36" t="s">
        <v>109</v>
      </c>
      <c r="C341" s="3">
        <v>32000</v>
      </c>
    </row>
    <row r="342" spans="1:3" ht="12.75">
      <c r="A342" s="30"/>
      <c r="B342" s="36" t="s">
        <v>1</v>
      </c>
      <c r="C342" s="3">
        <v>2040</v>
      </c>
    </row>
    <row r="343" spans="1:3" ht="12.75">
      <c r="A343" s="30"/>
      <c r="B343" s="36" t="s">
        <v>25</v>
      </c>
      <c r="C343" s="3">
        <v>2000</v>
      </c>
    </row>
    <row r="344" spans="1:3" ht="12.75">
      <c r="A344" s="30"/>
      <c r="B344" s="36" t="s">
        <v>26</v>
      </c>
      <c r="C344" s="3">
        <v>2600</v>
      </c>
    </row>
    <row r="345" spans="1:3" ht="13.5" customHeight="1">
      <c r="A345" s="30"/>
      <c r="B345" s="36" t="s">
        <v>27</v>
      </c>
      <c r="C345" s="3">
        <v>17921</v>
      </c>
    </row>
    <row r="346" spans="1:3" ht="12.75">
      <c r="A346" s="30"/>
      <c r="B346" s="36" t="s">
        <v>35</v>
      </c>
      <c r="C346" s="3">
        <v>1300</v>
      </c>
    </row>
    <row r="347" spans="1:3" ht="22.5">
      <c r="A347" s="30"/>
      <c r="B347" s="36" t="s">
        <v>95</v>
      </c>
      <c r="C347" s="3">
        <v>29000</v>
      </c>
    </row>
    <row r="348" spans="1:3" ht="22.5">
      <c r="A348" s="30"/>
      <c r="B348" s="36" t="s">
        <v>332</v>
      </c>
      <c r="C348" s="46">
        <f>SUM(C349,C360)</f>
        <v>564992</v>
      </c>
    </row>
    <row r="349" spans="1:3" ht="12.75">
      <c r="A349" s="30"/>
      <c r="B349" s="36" t="s">
        <v>121</v>
      </c>
      <c r="C349" s="3">
        <f>SUM(C350:C359)</f>
        <v>436992</v>
      </c>
    </row>
    <row r="350" spans="1:3" ht="22.5">
      <c r="A350" s="30"/>
      <c r="B350" s="47" t="s">
        <v>457</v>
      </c>
      <c r="C350" s="3">
        <v>8900</v>
      </c>
    </row>
    <row r="351" spans="1:3" ht="15.75" customHeight="1">
      <c r="A351" s="30"/>
      <c r="B351" s="38" t="s">
        <v>16</v>
      </c>
      <c r="C351" s="3">
        <v>321590</v>
      </c>
    </row>
    <row r="352" spans="1:3" ht="12.75">
      <c r="A352" s="30"/>
      <c r="B352" s="36" t="s">
        <v>17</v>
      </c>
      <c r="C352" s="3">
        <v>24537</v>
      </c>
    </row>
    <row r="353" spans="1:3" ht="12.75">
      <c r="A353" s="30"/>
      <c r="B353" s="36" t="s">
        <v>18</v>
      </c>
      <c r="C353" s="3">
        <v>55382</v>
      </c>
    </row>
    <row r="354" spans="1:3" ht="12.75">
      <c r="A354" s="30"/>
      <c r="B354" s="36" t="s">
        <v>19</v>
      </c>
      <c r="C354" s="3">
        <v>7875</v>
      </c>
    </row>
    <row r="355" spans="1:3" ht="12.75">
      <c r="A355" s="30"/>
      <c r="B355" s="36" t="s">
        <v>21</v>
      </c>
      <c r="C355" s="3">
        <v>1000</v>
      </c>
    </row>
    <row r="356" spans="1:3" ht="12.75">
      <c r="A356" s="30"/>
      <c r="B356" s="36" t="s">
        <v>122</v>
      </c>
      <c r="C356" s="3">
        <v>900</v>
      </c>
    </row>
    <row r="357" spans="1:3" ht="12.75">
      <c r="A357" s="30"/>
      <c r="B357" s="36" t="s">
        <v>109</v>
      </c>
      <c r="C357" s="3">
        <v>1200</v>
      </c>
    </row>
    <row r="358" spans="1:3" ht="12.75">
      <c r="A358" s="30"/>
      <c r="B358" s="36" t="s">
        <v>25</v>
      </c>
      <c r="C358" s="3">
        <v>1500</v>
      </c>
    </row>
    <row r="359" spans="1:3" ht="15" customHeight="1">
      <c r="A359" s="30"/>
      <c r="B359" s="36" t="s">
        <v>27</v>
      </c>
      <c r="C359" s="3">
        <v>14108</v>
      </c>
    </row>
    <row r="360" spans="1:3" ht="12.75">
      <c r="A360" s="30"/>
      <c r="B360" s="36" t="s">
        <v>74</v>
      </c>
      <c r="C360" s="3">
        <f>SUM(C361:C370)</f>
        <v>128000</v>
      </c>
    </row>
    <row r="361" spans="1:3" ht="22.5">
      <c r="A361" s="30"/>
      <c r="B361" s="47" t="s">
        <v>457</v>
      </c>
      <c r="C361" s="3">
        <v>2650</v>
      </c>
    </row>
    <row r="362" spans="1:3" ht="17.25" customHeight="1">
      <c r="A362" s="30"/>
      <c r="B362" s="38" t="s">
        <v>16</v>
      </c>
      <c r="C362" s="3">
        <v>93194</v>
      </c>
    </row>
    <row r="363" spans="1:3" ht="12.75">
      <c r="A363" s="30"/>
      <c r="B363" s="36" t="s">
        <v>17</v>
      </c>
      <c r="C363" s="3">
        <v>7506</v>
      </c>
    </row>
    <row r="364" spans="1:3" ht="12.75">
      <c r="A364" s="30"/>
      <c r="B364" s="36" t="s">
        <v>18</v>
      </c>
      <c r="C364" s="3">
        <v>16961</v>
      </c>
    </row>
    <row r="365" spans="1:3" ht="12.75">
      <c r="A365" s="30"/>
      <c r="B365" s="36" t="s">
        <v>19</v>
      </c>
      <c r="C365" s="3">
        <v>2412</v>
      </c>
    </row>
    <row r="366" spans="1:3" ht="12.75">
      <c r="A366" s="30"/>
      <c r="B366" s="36" t="s">
        <v>21</v>
      </c>
      <c r="C366" s="3">
        <v>714</v>
      </c>
    </row>
    <row r="367" spans="1:3" ht="12.75">
      <c r="A367" s="30"/>
      <c r="B367" s="36" t="s">
        <v>65</v>
      </c>
      <c r="C367" s="3">
        <v>150</v>
      </c>
    </row>
    <row r="368" spans="1:3" ht="12.75">
      <c r="A368" s="30"/>
      <c r="B368" s="36" t="s">
        <v>24</v>
      </c>
      <c r="C368" s="3">
        <v>500</v>
      </c>
    </row>
    <row r="369" spans="1:3" ht="12.75">
      <c r="A369" s="30"/>
      <c r="B369" s="36" t="s">
        <v>25</v>
      </c>
      <c r="C369" s="3">
        <v>100</v>
      </c>
    </row>
    <row r="370" spans="1:3" ht="13.5" customHeight="1">
      <c r="A370" s="30"/>
      <c r="B370" s="36" t="s">
        <v>27</v>
      </c>
      <c r="C370" s="3">
        <v>3813</v>
      </c>
    </row>
    <row r="371" spans="1:3" ht="13.5">
      <c r="A371" s="30"/>
      <c r="B371" s="36" t="s">
        <v>123</v>
      </c>
      <c r="C371" s="46">
        <f>SUM(C372:C373)</f>
        <v>91000</v>
      </c>
    </row>
    <row r="372" spans="1:3" ht="33.75">
      <c r="A372" s="30"/>
      <c r="B372" s="36" t="s">
        <v>124</v>
      </c>
      <c r="C372" s="3">
        <v>20000</v>
      </c>
    </row>
    <row r="373" spans="1:3" ht="12.75">
      <c r="A373" s="30"/>
      <c r="B373" s="36" t="s">
        <v>110</v>
      </c>
      <c r="C373" s="3">
        <v>71000</v>
      </c>
    </row>
    <row r="374" spans="1:3" ht="21.75">
      <c r="A374" s="50" t="s">
        <v>125</v>
      </c>
      <c r="B374" s="37" t="s">
        <v>126</v>
      </c>
      <c r="C374" s="43">
        <f>SUM(C375)</f>
        <v>47713</v>
      </c>
    </row>
    <row r="375" spans="1:3" ht="13.5">
      <c r="A375" s="30"/>
      <c r="B375" s="36" t="s">
        <v>127</v>
      </c>
      <c r="C375" s="46">
        <f>SUM(C376:C384)</f>
        <v>47713</v>
      </c>
    </row>
    <row r="376" spans="1:3" ht="12.75">
      <c r="A376" s="30"/>
      <c r="B376" s="36" t="s">
        <v>16</v>
      </c>
      <c r="C376" s="3">
        <v>27820</v>
      </c>
    </row>
    <row r="377" spans="1:3" ht="12.75">
      <c r="A377" s="30"/>
      <c r="B377" s="36" t="s">
        <v>17</v>
      </c>
      <c r="C377" s="3">
        <v>2325</v>
      </c>
    </row>
    <row r="378" spans="1:3" ht="12.75">
      <c r="A378" s="30"/>
      <c r="B378" s="36" t="s">
        <v>18</v>
      </c>
      <c r="C378" s="3">
        <v>5195</v>
      </c>
    </row>
    <row r="379" spans="1:3" ht="12.75">
      <c r="A379" s="30"/>
      <c r="B379" s="36" t="s">
        <v>19</v>
      </c>
      <c r="C379" s="3">
        <v>738</v>
      </c>
    </row>
    <row r="380" spans="1:3" ht="22.5">
      <c r="A380" s="30"/>
      <c r="B380" s="36" t="s">
        <v>431</v>
      </c>
      <c r="C380" s="3">
        <v>9135</v>
      </c>
    </row>
    <row r="381" spans="1:3" ht="12.75">
      <c r="A381" s="30"/>
      <c r="B381" s="36" t="s">
        <v>22</v>
      </c>
      <c r="C381" s="3">
        <v>1000</v>
      </c>
    </row>
    <row r="382" spans="1:3" ht="22.5">
      <c r="A382" s="30"/>
      <c r="B382" s="36" t="s">
        <v>432</v>
      </c>
      <c r="C382" s="3">
        <v>500</v>
      </c>
    </row>
    <row r="383" spans="1:3" ht="12.75">
      <c r="A383" s="30"/>
      <c r="B383" s="36" t="s">
        <v>430</v>
      </c>
      <c r="C383" s="3">
        <v>500</v>
      </c>
    </row>
    <row r="384" spans="1:3" ht="15" customHeight="1">
      <c r="A384" s="30"/>
      <c r="B384" s="36" t="s">
        <v>27</v>
      </c>
      <c r="C384" s="3">
        <v>500</v>
      </c>
    </row>
    <row r="385" spans="1:3" ht="15.75" customHeight="1">
      <c r="A385" s="50" t="s">
        <v>128</v>
      </c>
      <c r="B385" s="37" t="s">
        <v>129</v>
      </c>
      <c r="C385" s="43">
        <f>SUM(C386,C394)</f>
        <v>735484</v>
      </c>
    </row>
    <row r="386" spans="1:3" ht="13.5">
      <c r="A386" s="30"/>
      <c r="B386" s="36" t="s">
        <v>130</v>
      </c>
      <c r="C386" s="46">
        <f>SUM(C387:C393)</f>
        <v>700484</v>
      </c>
    </row>
    <row r="387" spans="1:3" ht="15.75" customHeight="1">
      <c r="A387" s="30"/>
      <c r="B387" s="38" t="s">
        <v>16</v>
      </c>
      <c r="C387" s="3">
        <v>504777</v>
      </c>
    </row>
    <row r="388" spans="1:3" ht="12.75">
      <c r="A388" s="30"/>
      <c r="B388" s="36" t="s">
        <v>17</v>
      </c>
      <c r="C388" s="3">
        <v>38967</v>
      </c>
    </row>
    <row r="389" spans="1:3" ht="12.75">
      <c r="A389" s="30"/>
      <c r="B389" s="36" t="s">
        <v>18</v>
      </c>
      <c r="C389" s="3">
        <v>107183</v>
      </c>
    </row>
    <row r="390" spans="1:3" ht="12.75">
      <c r="A390" s="30"/>
      <c r="B390" s="36" t="s">
        <v>19</v>
      </c>
      <c r="C390" s="3">
        <v>16563</v>
      </c>
    </row>
    <row r="391" spans="1:3" ht="12.75">
      <c r="A391" s="30"/>
      <c r="B391" s="36" t="s">
        <v>21</v>
      </c>
      <c r="C391" s="3">
        <v>2500</v>
      </c>
    </row>
    <row r="392" spans="1:3" ht="15" customHeight="1">
      <c r="A392" s="30"/>
      <c r="B392" s="36" t="s">
        <v>27</v>
      </c>
      <c r="C392" s="3">
        <v>29494</v>
      </c>
    </row>
    <row r="393" spans="1:3" ht="12.75">
      <c r="A393" s="30"/>
      <c r="B393" s="36" t="s">
        <v>30</v>
      </c>
      <c r="C393" s="3">
        <v>1000</v>
      </c>
    </row>
    <row r="394" spans="1:3" ht="13.5">
      <c r="A394" s="30"/>
      <c r="B394" s="36" t="s">
        <v>131</v>
      </c>
      <c r="C394" s="46">
        <f>SUM(C395)</f>
        <v>35000</v>
      </c>
    </row>
    <row r="395" spans="1:3" ht="33.75">
      <c r="A395" s="30"/>
      <c r="B395" s="36" t="s">
        <v>124</v>
      </c>
      <c r="C395" s="3">
        <v>35000</v>
      </c>
    </row>
    <row r="396" spans="1:3" ht="21.75">
      <c r="A396" s="50" t="s">
        <v>132</v>
      </c>
      <c r="B396" s="37" t="s">
        <v>403</v>
      </c>
      <c r="C396" s="43">
        <f>SUM(C397,C400,C402,C404,C408,C410)</f>
        <v>13290444</v>
      </c>
    </row>
    <row r="397" spans="1:3" ht="15.75" customHeight="1">
      <c r="A397" s="30"/>
      <c r="B397" s="36" t="s">
        <v>133</v>
      </c>
      <c r="C397" s="46">
        <f>SUM(C398:C399)</f>
        <v>1900000</v>
      </c>
    </row>
    <row r="398" spans="1:3" ht="12.75">
      <c r="A398" s="30"/>
      <c r="B398" s="36" t="s">
        <v>24</v>
      </c>
      <c r="C398" s="3">
        <v>30000</v>
      </c>
    </row>
    <row r="399" spans="1:3" ht="12.75">
      <c r="A399" s="30"/>
      <c r="B399" s="36" t="s">
        <v>51</v>
      </c>
      <c r="C399" s="3">
        <v>1870000</v>
      </c>
    </row>
    <row r="400" spans="1:3" ht="13.5">
      <c r="A400" s="30"/>
      <c r="B400" s="36" t="s">
        <v>134</v>
      </c>
      <c r="C400" s="46">
        <f>SUM(C401:C401)</f>
        <v>150000</v>
      </c>
    </row>
    <row r="401" spans="1:3" ht="12.75">
      <c r="A401" s="30"/>
      <c r="B401" s="36" t="s">
        <v>24</v>
      </c>
      <c r="C401" s="3">
        <v>150000</v>
      </c>
    </row>
    <row r="402" spans="1:3" ht="22.5">
      <c r="A402" s="30"/>
      <c r="B402" s="36" t="s">
        <v>135</v>
      </c>
      <c r="C402" s="46">
        <f>SUM(C403)</f>
        <v>200000</v>
      </c>
    </row>
    <row r="403" spans="1:3" ht="22.5">
      <c r="A403" s="30"/>
      <c r="B403" s="36" t="s">
        <v>371</v>
      </c>
      <c r="C403" s="3">
        <v>200000</v>
      </c>
    </row>
    <row r="404" spans="1:3" ht="22.5">
      <c r="A404" s="30"/>
      <c r="B404" s="36" t="s">
        <v>136</v>
      </c>
      <c r="C404" s="46">
        <f>SUM(C405:C407)</f>
        <v>706444</v>
      </c>
    </row>
    <row r="405" spans="1:3" ht="12.75">
      <c r="A405" s="30"/>
      <c r="B405" s="36" t="s">
        <v>22</v>
      </c>
      <c r="C405" s="3">
        <v>360000</v>
      </c>
    </row>
    <row r="406" spans="1:3" ht="12.75">
      <c r="A406" s="30"/>
      <c r="B406" s="36" t="s">
        <v>23</v>
      </c>
      <c r="C406" s="3">
        <v>50000</v>
      </c>
    </row>
    <row r="407" spans="1:3" ht="13.5" customHeight="1">
      <c r="A407" s="30"/>
      <c r="B407" s="36" t="s">
        <v>51</v>
      </c>
      <c r="C407" s="3">
        <f>'zał.nr 9 po zm.'!F47</f>
        <v>296444</v>
      </c>
    </row>
    <row r="408" spans="1:3" ht="15" customHeight="1">
      <c r="A408" s="30"/>
      <c r="B408" s="38" t="s">
        <v>137</v>
      </c>
      <c r="C408" s="46">
        <f>SUM(C409)</f>
        <v>75000</v>
      </c>
    </row>
    <row r="409" spans="1:3" ht="33.75">
      <c r="A409" s="30"/>
      <c r="B409" s="36" t="s">
        <v>32</v>
      </c>
      <c r="C409" s="3">
        <f>'zał.nr 9 po zm.'!F53</f>
        <v>75000</v>
      </c>
    </row>
    <row r="410" spans="1:3" ht="13.5">
      <c r="A410" s="30"/>
      <c r="B410" s="36" t="s">
        <v>138</v>
      </c>
      <c r="C410" s="46">
        <f>SUM(C411,C412,C415,C420,C421)</f>
        <v>10259000</v>
      </c>
    </row>
    <row r="411" spans="1:3" ht="12.75">
      <c r="A411" s="30"/>
      <c r="B411" s="36" t="s">
        <v>139</v>
      </c>
      <c r="C411" s="3">
        <v>80000</v>
      </c>
    </row>
    <row r="412" spans="1:3" ht="12.75">
      <c r="A412" s="30"/>
      <c r="B412" s="36" t="s">
        <v>23</v>
      </c>
      <c r="C412" s="3">
        <f>SUM(C413:C414)</f>
        <v>6500</v>
      </c>
    </row>
    <row r="413" spans="1:3" ht="12.75" customHeight="1">
      <c r="A413" s="30"/>
      <c r="B413" s="38" t="s">
        <v>140</v>
      </c>
      <c r="C413" s="3">
        <v>2000</v>
      </c>
    </row>
    <row r="414" spans="1:3" ht="12.75">
      <c r="A414" s="30"/>
      <c r="B414" s="36" t="s">
        <v>141</v>
      </c>
      <c r="C414" s="3">
        <v>4500</v>
      </c>
    </row>
    <row r="415" spans="1:3" ht="12.75">
      <c r="A415" s="30"/>
      <c r="B415" s="36" t="s">
        <v>24</v>
      </c>
      <c r="C415" s="3">
        <f>SUM(C416:C419)</f>
        <v>168500</v>
      </c>
    </row>
    <row r="416" spans="1:3" ht="12.75">
      <c r="A416" s="30"/>
      <c r="B416" s="36" t="s">
        <v>142</v>
      </c>
      <c r="C416" s="3">
        <v>20000</v>
      </c>
    </row>
    <row r="417" spans="1:3" ht="12.75">
      <c r="A417" s="30"/>
      <c r="B417" s="36" t="s">
        <v>143</v>
      </c>
      <c r="C417" s="3"/>
    </row>
    <row r="418" spans="1:3" ht="12.75">
      <c r="A418" s="30"/>
      <c r="B418" s="36" t="s">
        <v>144</v>
      </c>
      <c r="C418" s="3">
        <v>145000</v>
      </c>
    </row>
    <row r="419" spans="1:3" ht="12.75">
      <c r="A419" s="30"/>
      <c r="B419" s="36" t="s">
        <v>145</v>
      </c>
      <c r="C419" s="3">
        <v>3500</v>
      </c>
    </row>
    <row r="420" spans="1:3" ht="12.75">
      <c r="A420" s="30"/>
      <c r="B420" s="36" t="s">
        <v>29</v>
      </c>
      <c r="C420" s="3">
        <v>4000</v>
      </c>
    </row>
    <row r="421" spans="1:3" ht="22.5">
      <c r="A421" s="30"/>
      <c r="B421" s="36" t="s">
        <v>95</v>
      </c>
      <c r="C421" s="3">
        <v>10000000</v>
      </c>
    </row>
    <row r="422" spans="1:3" ht="21.75">
      <c r="A422" s="50" t="s">
        <v>146</v>
      </c>
      <c r="B422" s="37" t="s">
        <v>147</v>
      </c>
      <c r="C422" s="43">
        <f>SUM(C423,C425,C427)</f>
        <v>4502500</v>
      </c>
    </row>
    <row r="423" spans="1:3" ht="22.5">
      <c r="A423" s="30"/>
      <c r="B423" s="36" t="s">
        <v>148</v>
      </c>
      <c r="C423" s="46">
        <f>SUM(C424:C424)</f>
        <v>490000</v>
      </c>
    </row>
    <row r="424" spans="1:3" ht="22.5">
      <c r="A424" s="30"/>
      <c r="B424" s="36" t="s">
        <v>324</v>
      </c>
      <c r="C424" s="3">
        <v>490000</v>
      </c>
    </row>
    <row r="425" spans="1:3" ht="13.5">
      <c r="A425" s="30"/>
      <c r="B425" s="36" t="s">
        <v>149</v>
      </c>
      <c r="C425" s="46">
        <f>SUM(C426)</f>
        <v>350000</v>
      </c>
    </row>
    <row r="426" spans="1:3" ht="22.5">
      <c r="A426" s="30"/>
      <c r="B426" s="36" t="s">
        <v>324</v>
      </c>
      <c r="C426" s="3">
        <v>350000</v>
      </c>
    </row>
    <row r="427" spans="1:3" ht="13.5">
      <c r="A427" s="30"/>
      <c r="B427" s="36" t="s">
        <v>150</v>
      </c>
      <c r="C427" s="46">
        <f>SUM(C428:C430)</f>
        <v>3662500</v>
      </c>
    </row>
    <row r="428" spans="1:3" ht="33.75">
      <c r="A428" s="30"/>
      <c r="B428" s="36" t="s">
        <v>124</v>
      </c>
      <c r="C428" s="3">
        <v>5000</v>
      </c>
    </row>
    <row r="429" spans="1:3" ht="33.75">
      <c r="A429" s="30"/>
      <c r="B429" s="38" t="s">
        <v>151</v>
      </c>
      <c r="C429" s="3">
        <v>2500</v>
      </c>
    </row>
    <row r="430" spans="1:3" ht="12.75">
      <c r="A430" s="30"/>
      <c r="B430" s="36" t="s">
        <v>31</v>
      </c>
      <c r="C430" s="3">
        <v>3655000</v>
      </c>
    </row>
    <row r="431" spans="1:3" ht="12.75">
      <c r="A431" s="50" t="s">
        <v>152</v>
      </c>
      <c r="B431" s="37" t="s">
        <v>153</v>
      </c>
      <c r="C431" s="43">
        <f>SUM(C432,C450)</f>
        <v>5612509</v>
      </c>
    </row>
    <row r="432" spans="1:3" ht="13.5">
      <c r="A432" s="30"/>
      <c r="B432" s="36" t="s">
        <v>154</v>
      </c>
      <c r="C432" s="46">
        <f>SUM(C433:C449)</f>
        <v>5532509</v>
      </c>
    </row>
    <row r="433" spans="1:3" ht="22.5">
      <c r="A433" s="30"/>
      <c r="B433" s="47" t="s">
        <v>457</v>
      </c>
      <c r="C433" s="3">
        <v>4530</v>
      </c>
    </row>
    <row r="434" spans="1:3" ht="15" customHeight="1">
      <c r="A434" s="30"/>
      <c r="B434" s="38" t="s">
        <v>16</v>
      </c>
      <c r="C434" s="3">
        <v>237446</v>
      </c>
    </row>
    <row r="435" spans="1:3" ht="12.75">
      <c r="A435" s="30"/>
      <c r="B435" s="36" t="s">
        <v>17</v>
      </c>
      <c r="C435" s="3">
        <v>15600</v>
      </c>
    </row>
    <row r="436" spans="1:3" ht="12.75">
      <c r="A436" s="30"/>
      <c r="B436" s="36" t="s">
        <v>18</v>
      </c>
      <c r="C436" s="3">
        <v>47041</v>
      </c>
    </row>
    <row r="437" spans="1:3" ht="12.75">
      <c r="A437" s="30"/>
      <c r="B437" s="36" t="s">
        <v>19</v>
      </c>
      <c r="C437" s="3">
        <v>6529</v>
      </c>
    </row>
    <row r="438" spans="1:3" ht="12.75">
      <c r="A438" s="30"/>
      <c r="B438" s="36" t="s">
        <v>63</v>
      </c>
      <c r="C438" s="3">
        <v>15100</v>
      </c>
    </row>
    <row r="439" spans="1:3" ht="12.75">
      <c r="A439" s="30"/>
      <c r="B439" s="36" t="s">
        <v>21</v>
      </c>
      <c r="C439" s="3">
        <v>49000</v>
      </c>
    </row>
    <row r="440" spans="1:3" ht="12.75">
      <c r="A440" s="30"/>
      <c r="B440" s="36" t="s">
        <v>22</v>
      </c>
      <c r="C440" s="3">
        <v>213900</v>
      </c>
    </row>
    <row r="441" spans="1:3" ht="12.75">
      <c r="A441" s="30"/>
      <c r="B441" s="36" t="s">
        <v>23</v>
      </c>
      <c r="C441" s="3">
        <v>42000</v>
      </c>
    </row>
    <row r="442" spans="1:3" ht="12.75">
      <c r="A442" s="30"/>
      <c r="B442" s="36" t="s">
        <v>65</v>
      </c>
      <c r="C442" s="3">
        <v>500</v>
      </c>
    </row>
    <row r="443" spans="1:3" ht="12.75">
      <c r="A443" s="30"/>
      <c r="B443" s="36" t="s">
        <v>24</v>
      </c>
      <c r="C443" s="3">
        <v>33800</v>
      </c>
    </row>
    <row r="444" spans="1:3" ht="12.75">
      <c r="A444" s="30"/>
      <c r="B444" s="36" t="s">
        <v>25</v>
      </c>
      <c r="C444" s="3">
        <v>2000</v>
      </c>
    </row>
    <row r="445" spans="1:3" ht="12.75">
      <c r="A445" s="30"/>
      <c r="B445" s="36" t="s">
        <v>26</v>
      </c>
      <c r="C445" s="3">
        <v>2500</v>
      </c>
    </row>
    <row r="446" spans="1:3" ht="12.75" customHeight="1">
      <c r="A446" s="30"/>
      <c r="B446" s="36" t="s">
        <v>27</v>
      </c>
      <c r="C446" s="3">
        <v>9063</v>
      </c>
    </row>
    <row r="447" spans="1:3" ht="12.75">
      <c r="A447" s="30"/>
      <c r="B447" s="36" t="s">
        <v>35</v>
      </c>
      <c r="C447" s="3">
        <v>24000</v>
      </c>
    </row>
    <row r="448" spans="1:3" ht="12.75">
      <c r="A448" s="30"/>
      <c r="B448" s="36" t="s">
        <v>30</v>
      </c>
      <c r="C448" s="3">
        <v>1000</v>
      </c>
    </row>
    <row r="449" spans="1:3" ht="17.25" customHeight="1">
      <c r="A449" s="30"/>
      <c r="B449" s="38" t="s">
        <v>51</v>
      </c>
      <c r="C449" s="3">
        <v>4828500</v>
      </c>
    </row>
    <row r="450" spans="1:3" ht="13.5">
      <c r="A450" s="30"/>
      <c r="B450" s="36" t="s">
        <v>155</v>
      </c>
      <c r="C450" s="46">
        <f>SUM(C451)</f>
        <v>80000</v>
      </c>
    </row>
    <row r="451" spans="1:3" ht="33.75">
      <c r="A451" s="30"/>
      <c r="B451" s="36" t="s">
        <v>124</v>
      </c>
      <c r="C451" s="3">
        <v>80000</v>
      </c>
    </row>
    <row r="452" spans="1:3" ht="12.75">
      <c r="A452" s="32"/>
      <c r="B452" s="37" t="s">
        <v>156</v>
      </c>
      <c r="C452" s="43">
        <f>SUM(C11,C14,C53,C63,C73,C76,C124,C130,C138,C175,C182,C186,C189,C268,C283,C374,C385,C396,C422,C431)</f>
        <v>71266259</v>
      </c>
    </row>
  </sheetData>
  <mergeCells count="4">
    <mergeCell ref="A7:C7"/>
    <mergeCell ref="B3:C3"/>
    <mergeCell ref="B4:C4"/>
    <mergeCell ref="B5:C5"/>
  </mergeCells>
  <conditionalFormatting sqref="D16">
    <cfRule type="cellIs" priority="1" dxfId="0" operator="greaterThan" stopIfTrue="1">
      <formula>100</formula>
    </cfRule>
  </conditionalFormatting>
  <conditionalFormatting sqref="F15">
    <cfRule type="cellIs" priority="2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901">
      <selection activeCell="A3" sqref="A3:C3"/>
    </sheetView>
  </sheetViews>
  <sheetFormatPr defaultColWidth="9.00390625" defaultRowHeight="12.75"/>
  <cols>
    <col min="1" max="1" width="6.625" style="0" customWidth="1"/>
    <col min="3" max="3" width="20.125" style="0" customWidth="1"/>
    <col min="4" max="4" width="11.625" style="0" customWidth="1"/>
    <col min="5" max="5" width="12.125" style="0" customWidth="1"/>
  </cols>
  <sheetData>
    <row r="1" spans="1:3" ht="12.75">
      <c r="A1" s="152"/>
      <c r="B1" s="152"/>
      <c r="C1" s="108"/>
    </row>
    <row r="2" spans="1:3" ht="12.75">
      <c r="A2" s="152"/>
      <c r="B2" s="152"/>
      <c r="C2" s="152"/>
    </row>
    <row r="3" spans="1:3" ht="12.75">
      <c r="A3" s="152"/>
      <c r="B3" s="152"/>
      <c r="C3" s="152"/>
    </row>
    <row r="4" spans="4:6" ht="12.75">
      <c r="D4" s="71"/>
      <c r="E4" s="148" t="s">
        <v>391</v>
      </c>
      <c r="F4" s="148"/>
    </row>
    <row r="5" spans="4:6" ht="12.75">
      <c r="D5" s="148" t="s">
        <v>397</v>
      </c>
      <c r="E5" s="148"/>
      <c r="F5" s="148"/>
    </row>
    <row r="6" spans="3:6" ht="12.75">
      <c r="C6" s="148" t="s">
        <v>398</v>
      </c>
      <c r="D6" s="148"/>
      <c r="E6" s="148"/>
      <c r="F6" s="148"/>
    </row>
    <row r="8" spans="1:6" ht="18.75">
      <c r="A8" s="151" t="s">
        <v>405</v>
      </c>
      <c r="B8" s="151"/>
      <c r="C8" s="151"/>
      <c r="D8" s="151"/>
      <c r="E8" s="151"/>
      <c r="F8" s="151"/>
    </row>
    <row r="10" spans="1:6" ht="12.75" customHeight="1">
      <c r="A10" s="140" t="s">
        <v>392</v>
      </c>
      <c r="B10" s="140"/>
      <c r="C10" s="140"/>
      <c r="D10" s="140"/>
      <c r="E10" s="140"/>
      <c r="F10" s="140"/>
    </row>
    <row r="11" spans="1:6" ht="37.5" customHeight="1">
      <c r="A11" s="140"/>
      <c r="B11" s="140"/>
      <c r="C11" s="140"/>
      <c r="D11" s="140"/>
      <c r="E11" s="140"/>
      <c r="F11" s="140"/>
    </row>
    <row r="14" spans="1:5" ht="57.75" customHeight="1">
      <c r="A14" s="11" t="s">
        <v>7</v>
      </c>
      <c r="B14" s="149" t="s">
        <v>295</v>
      </c>
      <c r="C14" s="150"/>
      <c r="D14" s="11" t="s">
        <v>374</v>
      </c>
      <c r="E14" s="11" t="s">
        <v>400</v>
      </c>
    </row>
    <row r="15" spans="1:5" ht="14.25" customHeight="1">
      <c r="A15" s="14" t="s">
        <v>9</v>
      </c>
      <c r="B15" s="146" t="s">
        <v>373</v>
      </c>
      <c r="C15" s="146"/>
      <c r="D15" s="11"/>
      <c r="E15" s="11"/>
    </row>
    <row r="16" spans="1:5" ht="44.25" customHeight="1">
      <c r="A16" s="1"/>
      <c r="B16" s="145" t="s">
        <v>389</v>
      </c>
      <c r="C16" s="145"/>
      <c r="D16" s="72" t="s">
        <v>377</v>
      </c>
      <c r="E16" s="19">
        <v>19495000</v>
      </c>
    </row>
    <row r="17" spans="1:5" ht="30.75" customHeight="1">
      <c r="A17" s="1"/>
      <c r="B17" s="145" t="s">
        <v>375</v>
      </c>
      <c r="C17" s="145"/>
      <c r="D17" s="72" t="s">
        <v>376</v>
      </c>
      <c r="E17" s="19">
        <v>111333</v>
      </c>
    </row>
    <row r="18" spans="1:5" ht="15.75">
      <c r="A18" s="73"/>
      <c r="B18" s="147" t="s">
        <v>379</v>
      </c>
      <c r="C18" s="147"/>
      <c r="D18" s="20"/>
      <c r="E18" s="21">
        <f>SUM(E16:E17)</f>
        <v>19606333</v>
      </c>
    </row>
    <row r="19" spans="1:5" ht="15.75">
      <c r="A19" s="74" t="s">
        <v>13</v>
      </c>
      <c r="B19" s="146" t="s">
        <v>378</v>
      </c>
      <c r="C19" s="146"/>
      <c r="D19" s="72"/>
      <c r="E19" s="19"/>
    </row>
    <row r="20" spans="1:5" ht="24.75" customHeight="1">
      <c r="A20" s="1"/>
      <c r="B20" s="145" t="s">
        <v>380</v>
      </c>
      <c r="C20" s="145"/>
      <c r="D20" s="72" t="s">
        <v>382</v>
      </c>
      <c r="E20" s="19">
        <v>881383</v>
      </c>
    </row>
    <row r="21" spans="1:5" ht="15.75">
      <c r="A21" s="73"/>
      <c r="B21" s="147" t="s">
        <v>381</v>
      </c>
      <c r="C21" s="147"/>
      <c r="D21" s="20"/>
      <c r="E21" s="21">
        <f>SUM(E20)</f>
        <v>881383</v>
      </c>
    </row>
    <row r="23" spans="2:6" ht="15.75">
      <c r="B23" s="144" t="s">
        <v>383</v>
      </c>
      <c r="C23" s="144"/>
      <c r="D23" s="144"/>
      <c r="E23" s="144"/>
      <c r="F23" s="76"/>
    </row>
    <row r="24" spans="2:6" ht="33.75" customHeight="1">
      <c r="B24" s="75"/>
      <c r="C24" s="75"/>
      <c r="D24" s="77"/>
      <c r="E24" s="140" t="s">
        <v>406</v>
      </c>
      <c r="F24" s="140"/>
    </row>
    <row r="25" spans="2:6" ht="15.75">
      <c r="B25" s="142" t="s">
        <v>384</v>
      </c>
      <c r="C25" s="142"/>
      <c r="D25" s="78"/>
      <c r="E25" s="141">
        <v>52541309</v>
      </c>
      <c r="F25" s="141"/>
    </row>
    <row r="26" spans="2:6" ht="15.75">
      <c r="B26" s="142" t="s">
        <v>385</v>
      </c>
      <c r="C26" s="142"/>
      <c r="D26" s="78"/>
      <c r="E26" s="141">
        <v>71266259</v>
      </c>
      <c r="F26" s="141"/>
    </row>
    <row r="27" spans="2:6" ht="15.75">
      <c r="B27" s="139" t="s">
        <v>386</v>
      </c>
      <c r="C27" s="139"/>
      <c r="D27" s="78"/>
      <c r="E27" s="141"/>
      <c r="F27" s="141"/>
    </row>
    <row r="28" spans="2:6" ht="15.75">
      <c r="B28" s="139" t="s">
        <v>387</v>
      </c>
      <c r="C28" s="139"/>
      <c r="D28" s="78"/>
      <c r="E28" s="141">
        <v>-18724950</v>
      </c>
      <c r="F28" s="141"/>
    </row>
    <row r="29" spans="2:6" ht="15.75">
      <c r="B29" s="76"/>
      <c r="C29" s="76"/>
      <c r="D29" s="76"/>
      <c r="E29" s="76"/>
      <c r="F29" s="76"/>
    </row>
    <row r="30" spans="2:6" ht="15.75">
      <c r="B30" s="144" t="s">
        <v>388</v>
      </c>
      <c r="C30" s="144"/>
      <c r="D30" s="144"/>
      <c r="E30" s="144"/>
      <c r="F30" s="76"/>
    </row>
    <row r="31" spans="2:6" ht="30.75" customHeight="1">
      <c r="B31" s="143" t="s">
        <v>390</v>
      </c>
      <c r="C31" s="143"/>
      <c r="D31" s="78"/>
      <c r="E31" s="141">
        <v>18724950</v>
      </c>
      <c r="F31" s="141"/>
    </row>
    <row r="32" spans="2:6" ht="61.5" customHeight="1">
      <c r="B32" s="143" t="s">
        <v>393</v>
      </c>
      <c r="C32" s="143"/>
      <c r="D32" s="78"/>
      <c r="E32" s="141">
        <v>8535000</v>
      </c>
      <c r="F32" s="141"/>
    </row>
    <row r="33" spans="2:6" ht="15.75">
      <c r="B33" s="142"/>
      <c r="C33" s="142"/>
      <c r="D33" s="78"/>
      <c r="E33" s="141"/>
      <c r="F33" s="141"/>
    </row>
    <row r="34" spans="2:6" ht="15.75">
      <c r="B34" s="142"/>
      <c r="C34" s="142"/>
      <c r="D34" s="75"/>
      <c r="E34" s="139"/>
      <c r="F34" s="139"/>
    </row>
    <row r="35" spans="2:6" ht="15.75">
      <c r="B35" s="142"/>
      <c r="C35" s="142"/>
      <c r="D35" s="75"/>
      <c r="E35" s="139"/>
      <c r="F35" s="139"/>
    </row>
    <row r="36" spans="2:6" ht="15.75">
      <c r="B36" s="139"/>
      <c r="C36" s="139"/>
      <c r="D36" s="75"/>
      <c r="E36" s="139"/>
      <c r="F36" s="139"/>
    </row>
    <row r="37" spans="2:6" ht="15.75">
      <c r="B37" s="76"/>
      <c r="C37" s="76"/>
      <c r="D37" s="76"/>
      <c r="E37" s="76"/>
      <c r="F37" s="76"/>
    </row>
  </sheetData>
  <mergeCells count="39">
    <mergeCell ref="A1:B1"/>
    <mergeCell ref="A2:C2"/>
    <mergeCell ref="A3:C3"/>
    <mergeCell ref="C6:F6"/>
    <mergeCell ref="A10:F11"/>
    <mergeCell ref="E4:F4"/>
    <mergeCell ref="B14:C14"/>
    <mergeCell ref="D5:F5"/>
    <mergeCell ref="A8:F8"/>
    <mergeCell ref="B16:C16"/>
    <mergeCell ref="B17:C17"/>
    <mergeCell ref="B15:C15"/>
    <mergeCell ref="E27:F27"/>
    <mergeCell ref="B18:C18"/>
    <mergeCell ref="B19:C19"/>
    <mergeCell ref="B20:C20"/>
    <mergeCell ref="B21:C21"/>
    <mergeCell ref="B23:E23"/>
    <mergeCell ref="B32:C32"/>
    <mergeCell ref="B28:C28"/>
    <mergeCell ref="B25:C25"/>
    <mergeCell ref="B26:C26"/>
    <mergeCell ref="B31:C31"/>
    <mergeCell ref="B30:E30"/>
    <mergeCell ref="B27:C27"/>
    <mergeCell ref="E25:F25"/>
    <mergeCell ref="E26:F26"/>
    <mergeCell ref="B35:C35"/>
    <mergeCell ref="B36:C36"/>
    <mergeCell ref="B33:C33"/>
    <mergeCell ref="B34:C34"/>
    <mergeCell ref="E35:F35"/>
    <mergeCell ref="E36:F36"/>
    <mergeCell ref="E24:F24"/>
    <mergeCell ref="E31:F31"/>
    <mergeCell ref="E32:F32"/>
    <mergeCell ref="E28:F28"/>
    <mergeCell ref="E33:F33"/>
    <mergeCell ref="E34:F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F15">
      <selection activeCell="N1" sqref="N1:O1"/>
    </sheetView>
  </sheetViews>
  <sheetFormatPr defaultColWidth="9.00390625" defaultRowHeight="12.75"/>
  <cols>
    <col min="1" max="1" width="4.875" style="71" customWidth="1"/>
    <col min="2" max="2" width="19.00390625" style="71" customWidth="1"/>
    <col min="3" max="3" width="12.00390625" style="71" customWidth="1"/>
    <col min="4" max="7" width="11.25390625" style="71" bestFit="1" customWidth="1"/>
    <col min="8" max="13" width="10.125" style="71" bestFit="1" customWidth="1"/>
    <col min="14" max="15" width="9.25390625" style="71" bestFit="1" customWidth="1"/>
    <col min="16" max="16384" width="9.125" style="71" customWidth="1"/>
  </cols>
  <sheetData>
    <row r="1" spans="1:15" ht="12.75">
      <c r="A1" s="152"/>
      <c r="B1" s="152"/>
      <c r="C1" s="108"/>
      <c r="N1" s="118" t="s">
        <v>453</v>
      </c>
      <c r="O1" s="118"/>
    </row>
    <row r="2" spans="1:15" ht="12.75">
      <c r="A2" s="152"/>
      <c r="B2" s="152"/>
      <c r="C2" s="152"/>
      <c r="L2" s="118" t="s">
        <v>397</v>
      </c>
      <c r="M2" s="118"/>
      <c r="N2" s="118"/>
      <c r="O2" s="118"/>
    </row>
    <row r="3" spans="1:15" ht="12.75">
      <c r="A3" s="152"/>
      <c r="B3" s="152"/>
      <c r="C3" s="152"/>
      <c r="L3" s="118" t="s">
        <v>398</v>
      </c>
      <c r="M3" s="118"/>
      <c r="N3" s="118"/>
      <c r="O3" s="118"/>
    </row>
    <row r="4" spans="2:15" ht="18.75">
      <c r="B4" s="151" t="s">
        <v>454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02"/>
    </row>
    <row r="6" spans="3:14" ht="15.75">
      <c r="C6" s="153" t="s">
        <v>456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</row>
    <row r="7" spans="1:15" ht="20.25" customHeight="1">
      <c r="A7" s="1" t="s">
        <v>433</v>
      </c>
      <c r="B7" s="11" t="s">
        <v>296</v>
      </c>
      <c r="C7" s="72">
        <v>2005</v>
      </c>
      <c r="D7" s="72">
        <v>2006</v>
      </c>
      <c r="E7" s="72">
        <v>2007</v>
      </c>
      <c r="F7" s="72">
        <v>2008</v>
      </c>
      <c r="G7" s="72">
        <v>2009</v>
      </c>
      <c r="H7" s="72">
        <v>2010</v>
      </c>
      <c r="I7" s="72">
        <v>2011</v>
      </c>
      <c r="J7" s="72">
        <v>2012</v>
      </c>
      <c r="K7" s="72">
        <v>2013</v>
      </c>
      <c r="L7" s="72">
        <v>2014</v>
      </c>
      <c r="M7" s="72">
        <v>2015</v>
      </c>
      <c r="N7" s="72">
        <v>2016</v>
      </c>
      <c r="O7" s="105"/>
    </row>
    <row r="8" spans="1:15" ht="29.25" customHeight="1">
      <c r="A8" s="104" t="s">
        <v>297</v>
      </c>
      <c r="B8" s="7" t="s">
        <v>434</v>
      </c>
      <c r="C8" s="109">
        <f>C12</f>
        <v>5564424</v>
      </c>
      <c r="D8" s="109">
        <f aca="true" t="shared" si="0" ref="D8:N8">D12</f>
        <v>15633222</v>
      </c>
      <c r="E8" s="109">
        <f t="shared" si="0"/>
        <v>13615834</v>
      </c>
      <c r="F8" s="109">
        <f t="shared" si="0"/>
        <v>11480485</v>
      </c>
      <c r="G8" s="109">
        <f t="shared" si="0"/>
        <v>9392452</v>
      </c>
      <c r="H8" s="109">
        <f t="shared" si="0"/>
        <v>7404854</v>
      </c>
      <c r="I8" s="109">
        <f t="shared" si="0"/>
        <v>5813666</v>
      </c>
      <c r="J8" s="109">
        <f t="shared" si="0"/>
        <v>4222478</v>
      </c>
      <c r="K8" s="109">
        <f t="shared" si="0"/>
        <v>2631300</v>
      </c>
      <c r="L8" s="109">
        <f t="shared" si="0"/>
        <v>1578780</v>
      </c>
      <c r="M8" s="109">
        <f t="shared" si="0"/>
        <v>526260</v>
      </c>
      <c r="N8" s="109">
        <f t="shared" si="0"/>
        <v>0</v>
      </c>
      <c r="O8" s="106"/>
    </row>
    <row r="9" spans="1:15" ht="25.5" customHeight="1">
      <c r="A9" s="104" t="s">
        <v>435</v>
      </c>
      <c r="B9" s="7" t="s">
        <v>436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6"/>
    </row>
    <row r="10" spans="1:15" ht="30.75" customHeight="1">
      <c r="A10" s="104" t="s">
        <v>437</v>
      </c>
      <c r="B10" s="7" t="s">
        <v>455</v>
      </c>
      <c r="C10" s="103"/>
      <c r="D10" s="103">
        <v>16524424</v>
      </c>
      <c r="E10" s="103">
        <v>15633222</v>
      </c>
      <c r="F10" s="103">
        <v>13615834</v>
      </c>
      <c r="G10" s="103">
        <v>11480485</v>
      </c>
      <c r="H10" s="103">
        <v>9392452</v>
      </c>
      <c r="I10" s="103">
        <v>7404854</v>
      </c>
      <c r="J10" s="103">
        <v>5813666</v>
      </c>
      <c r="K10" s="103">
        <v>4222478</v>
      </c>
      <c r="L10" s="103">
        <v>2631300</v>
      </c>
      <c r="M10" s="103">
        <v>1578780</v>
      </c>
      <c r="N10" s="103">
        <v>526260</v>
      </c>
      <c r="O10" s="106"/>
    </row>
    <row r="11" spans="1:15" ht="12.75">
      <c r="A11" s="104"/>
      <c r="B11" s="7" t="s">
        <v>438</v>
      </c>
      <c r="C11" s="103"/>
      <c r="D11" s="103">
        <v>881383</v>
      </c>
      <c r="E11" s="103">
        <v>2017388</v>
      </c>
      <c r="F11" s="103">
        <v>2135349</v>
      </c>
      <c r="G11" s="103">
        <v>2088033</v>
      </c>
      <c r="H11" s="103">
        <v>1987598</v>
      </c>
      <c r="I11" s="103">
        <v>1591188</v>
      </c>
      <c r="J11" s="103">
        <v>1591188</v>
      </c>
      <c r="K11" s="103">
        <v>1591178</v>
      </c>
      <c r="L11" s="103">
        <v>1052520</v>
      </c>
      <c r="M11" s="103">
        <v>1052520</v>
      </c>
      <c r="N11" s="103">
        <v>526260</v>
      </c>
      <c r="O11" s="106"/>
    </row>
    <row r="12" spans="1:15" ht="13.5" customHeight="1">
      <c r="A12" s="104"/>
      <c r="B12" s="7" t="s">
        <v>439</v>
      </c>
      <c r="C12" s="103">
        <v>5564424</v>
      </c>
      <c r="D12" s="103">
        <v>15633222</v>
      </c>
      <c r="E12" s="103">
        <f>E10-E11</f>
        <v>13615834</v>
      </c>
      <c r="F12" s="103">
        <f aca="true" t="shared" si="1" ref="F12:N12">F10-F11</f>
        <v>11480485</v>
      </c>
      <c r="G12" s="103">
        <f t="shared" si="1"/>
        <v>9392452</v>
      </c>
      <c r="H12" s="103">
        <f t="shared" si="1"/>
        <v>7404854</v>
      </c>
      <c r="I12" s="103">
        <f t="shared" si="1"/>
        <v>5813666</v>
      </c>
      <c r="J12" s="103">
        <f t="shared" si="1"/>
        <v>4222478</v>
      </c>
      <c r="K12" s="103">
        <f t="shared" si="1"/>
        <v>2631300</v>
      </c>
      <c r="L12" s="103">
        <f t="shared" si="1"/>
        <v>1578780</v>
      </c>
      <c r="M12" s="103">
        <f t="shared" si="1"/>
        <v>526260</v>
      </c>
      <c r="N12" s="103">
        <f t="shared" si="1"/>
        <v>0</v>
      </c>
      <c r="O12" s="106"/>
    </row>
    <row r="13" spans="1:15" ht="17.25" customHeight="1">
      <c r="A13" s="104" t="s">
        <v>440</v>
      </c>
      <c r="B13" s="7" t="s">
        <v>298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7"/>
    </row>
    <row r="14" spans="1:15" ht="22.5" customHeight="1">
      <c r="A14" s="104" t="s">
        <v>441</v>
      </c>
      <c r="B14" s="7" t="s">
        <v>442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7"/>
    </row>
    <row r="15" spans="1:15" ht="27" customHeight="1">
      <c r="A15" s="104" t="s">
        <v>443</v>
      </c>
      <c r="B15" s="7" t="s">
        <v>444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07"/>
    </row>
    <row r="16" spans="1:15" ht="26.25" customHeight="1">
      <c r="A16" s="104" t="s">
        <v>445</v>
      </c>
      <c r="B16" s="7" t="s">
        <v>446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07"/>
    </row>
    <row r="17" spans="1:15" ht="27" customHeight="1">
      <c r="A17" s="104" t="s">
        <v>447</v>
      </c>
      <c r="B17" s="7" t="s">
        <v>448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/>
    </row>
    <row r="18" spans="1:15" ht="49.5" customHeight="1">
      <c r="A18" s="104" t="s">
        <v>449</v>
      </c>
      <c r="B18" s="7" t="s">
        <v>450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</row>
    <row r="19" spans="1:15" ht="65.25" customHeight="1">
      <c r="A19" s="104" t="s">
        <v>451</v>
      </c>
      <c r="B19" s="7" t="s">
        <v>452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</row>
    <row r="20" ht="12.75">
      <c r="B20" s="101" t="s">
        <v>415</v>
      </c>
    </row>
    <row r="21" spans="2:4" ht="12.75">
      <c r="B21" s="13"/>
      <c r="C21" s="110" t="s">
        <v>416</v>
      </c>
      <c r="D21" s="71" t="s">
        <v>417</v>
      </c>
    </row>
    <row r="22" spans="2:4" ht="12.75">
      <c r="B22" s="13"/>
      <c r="C22" s="110" t="s">
        <v>418</v>
      </c>
      <c r="D22" s="71" t="s">
        <v>419</v>
      </c>
    </row>
    <row r="23" spans="2:4" ht="12.75">
      <c r="B23" s="13"/>
      <c r="C23" s="110" t="s">
        <v>420</v>
      </c>
      <c r="D23" s="71" t="s">
        <v>421</v>
      </c>
    </row>
    <row r="24" spans="2:4" ht="12.75">
      <c r="B24" s="13"/>
      <c r="C24" s="110" t="s">
        <v>422</v>
      </c>
      <c r="D24" s="71" t="s">
        <v>423</v>
      </c>
    </row>
    <row r="25" spans="2:4" ht="12.75">
      <c r="B25" s="13"/>
      <c r="C25" s="110" t="s">
        <v>424</v>
      </c>
      <c r="D25" s="71" t="s">
        <v>425</v>
      </c>
    </row>
    <row r="26" spans="2:4" ht="12.75">
      <c r="B26" s="13"/>
      <c r="C26" s="110" t="s">
        <v>426</v>
      </c>
      <c r="D26" s="71" t="s">
        <v>427</v>
      </c>
    </row>
    <row r="27" spans="3:4" ht="12.75">
      <c r="C27" s="110" t="s">
        <v>428</v>
      </c>
      <c r="D27" s="71" t="s">
        <v>429</v>
      </c>
    </row>
  </sheetData>
  <mergeCells count="8">
    <mergeCell ref="C6:N6"/>
    <mergeCell ref="A1:B1"/>
    <mergeCell ref="A2:C2"/>
    <mergeCell ref="A3:C3"/>
    <mergeCell ref="N1:O1"/>
    <mergeCell ref="L2:O2"/>
    <mergeCell ref="L3:O3"/>
    <mergeCell ref="B4:N4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B61" sqref="B61"/>
    </sheetView>
  </sheetViews>
  <sheetFormatPr defaultColWidth="9.00390625" defaultRowHeight="12.75"/>
  <cols>
    <col min="1" max="1" width="5.00390625" style="0" customWidth="1"/>
    <col min="2" max="2" width="36.75390625" style="0" customWidth="1"/>
    <col min="3" max="3" width="13.875" style="0" customWidth="1"/>
  </cols>
  <sheetData>
    <row r="1" spans="2:4" ht="37.5" customHeight="1">
      <c r="B1" s="120" t="s">
        <v>408</v>
      </c>
      <c r="C1" s="120"/>
      <c r="D1" s="120"/>
    </row>
    <row r="2" spans="1:5" ht="74.25" customHeight="1">
      <c r="A2" s="119" t="s">
        <v>407</v>
      </c>
      <c r="B2" s="119"/>
      <c r="C2" s="119"/>
      <c r="E2" s="100"/>
    </row>
    <row r="3" spans="1:5" ht="12.75" customHeight="1">
      <c r="A3" s="8"/>
      <c r="B3" s="8"/>
      <c r="E3" s="100"/>
    </row>
    <row r="4" spans="1:3" ht="30.75" customHeight="1">
      <c r="A4" s="14" t="s">
        <v>7</v>
      </c>
      <c r="B4" s="14" t="s">
        <v>299</v>
      </c>
      <c r="C4" s="14" t="s">
        <v>400</v>
      </c>
    </row>
    <row r="5" spans="1:3" ht="12.75">
      <c r="A5" s="14" t="s">
        <v>9</v>
      </c>
      <c r="B5" s="6" t="str">
        <f>'[1]zał.nr2-1'!B75</f>
        <v>750 ADMINISTRACJA PUBLICZNA</v>
      </c>
      <c r="C5" s="69">
        <f>SUM(C6)</f>
        <v>105524</v>
      </c>
    </row>
    <row r="6" spans="1:3" ht="12.75">
      <c r="A6" s="12"/>
      <c r="B6" s="7" t="str">
        <f>'[1]zał.nr2-1'!B76</f>
        <v>75011 URZĘDY WOJEWÓDZKIE</v>
      </c>
      <c r="C6" s="68">
        <f>SUM(C7:C12)</f>
        <v>105524</v>
      </c>
    </row>
    <row r="7" spans="1:3" ht="12.75">
      <c r="A7" s="12"/>
      <c r="B7" s="7" t="str">
        <f>'[1]zał.nr2-1'!B77</f>
        <v>§ 4010 wynagrodzenia osobowe pracowników</v>
      </c>
      <c r="C7" s="5">
        <f>'zał.2-1'!C78</f>
        <v>75970</v>
      </c>
    </row>
    <row r="8" spans="1:3" ht="12.75">
      <c r="A8" s="12"/>
      <c r="B8" s="7" t="str">
        <f>'[1]zał.nr2-1'!B78</f>
        <v>§ 4040 dodatkowe wynagrodzenie roczne</v>
      </c>
      <c r="C8" s="5">
        <f>'zał.2-1'!C79</f>
        <v>6226</v>
      </c>
    </row>
    <row r="9" spans="1:3" ht="12.75">
      <c r="A9" s="12"/>
      <c r="B9" s="7" t="str">
        <f>'[1]zał.nr2-1'!B79</f>
        <v>§ 4110 składki na ubezpieczenia społeczne</v>
      </c>
      <c r="C9" s="5">
        <f>'zał.2-1'!C80</f>
        <v>14162</v>
      </c>
    </row>
    <row r="10" spans="1:3" ht="12.75">
      <c r="A10" s="12"/>
      <c r="B10" s="7" t="str">
        <f>'[1]zał.nr2-1'!B80</f>
        <v>§ 4120 składki na Fundusz Pracy</v>
      </c>
      <c r="C10" s="5">
        <f>'zał.2-1'!C81</f>
        <v>2014</v>
      </c>
    </row>
    <row r="11" spans="1:3" ht="12.75">
      <c r="A11" s="12"/>
      <c r="B11" s="7" t="str">
        <f>'[1]zał.nr2-1'!B81</f>
        <v>§ 4210 zakup materiałów i wyposażenia</v>
      </c>
      <c r="C11" s="5">
        <f>'zał.2-1'!C82</f>
        <v>1950</v>
      </c>
    </row>
    <row r="12" spans="1:3" ht="25.5">
      <c r="A12" s="12"/>
      <c r="B12" s="7" t="str">
        <f>'[1]zał.nr2-1'!B82</f>
        <v>§ 4440 odpisy na zakładowy fundusz świadczeń socjalnych</v>
      </c>
      <c r="C12" s="5">
        <f>'zał.2-1'!C83</f>
        <v>5202</v>
      </c>
    </row>
    <row r="13" spans="1:3" ht="51">
      <c r="A13" s="18" t="s">
        <v>13</v>
      </c>
      <c r="B13" s="6" t="str">
        <f>'[1]zał.nr2-1'!B122</f>
        <v>751 URZĘDY NACZELNYCH ORGANÓW WŁADZY PAŃSTWOWEJ, KONTROLI I OCHRONY PRAWA ORAZ SĄDOWNICTWA</v>
      </c>
      <c r="C13" s="69">
        <f>SUM(C14)</f>
        <v>3564</v>
      </c>
    </row>
    <row r="14" spans="1:3" ht="38.25">
      <c r="A14" s="12"/>
      <c r="B14" s="7" t="str">
        <f>'[1]zał.nr2-1'!B123</f>
        <v>75101 URZĘDY NACZELNYCH ORGANÓW WŁADZY PAŃSTWOWEJ, KONTROLI              I OCHRONY PRAWA</v>
      </c>
      <c r="C14" s="68">
        <f>SUM(C15:C18)</f>
        <v>3564</v>
      </c>
    </row>
    <row r="15" spans="1:3" ht="12.75">
      <c r="A15" s="12"/>
      <c r="B15" s="7" t="str">
        <f>'[1]zał.nr2-1'!B125</f>
        <v>§ 4110 składki na ubezpieczenia społeczne</v>
      </c>
      <c r="C15" s="5">
        <f>'zał.2-1'!C126</f>
        <v>310</v>
      </c>
    </row>
    <row r="16" spans="1:3" ht="12.75">
      <c r="A16" s="12"/>
      <c r="B16" s="7" t="str">
        <f>'[1]zał.nr2-1'!B126</f>
        <v>§ 4120 składki na Fundusz Pracy</v>
      </c>
      <c r="C16" s="5">
        <f>'zał.2-1'!C127</f>
        <v>44</v>
      </c>
    </row>
    <row r="17" spans="1:3" ht="12.75">
      <c r="A17" s="12"/>
      <c r="B17" s="7" t="s">
        <v>63</v>
      </c>
      <c r="C17" s="5">
        <f>'zał.2-1'!C128</f>
        <v>1800</v>
      </c>
    </row>
    <row r="18" spans="1:3" ht="12.75">
      <c r="A18" s="12"/>
      <c r="B18" s="7" t="str">
        <f>'[1]zał.nr2-1'!B127</f>
        <v>§ 4210 zakup materiałów i wyposażenia</v>
      </c>
      <c r="C18" s="5">
        <f>'zał.2-1'!C129</f>
        <v>1410</v>
      </c>
    </row>
    <row r="19" spans="1:3" ht="12.75">
      <c r="A19" s="54" t="s">
        <v>36</v>
      </c>
      <c r="B19" s="50" t="s">
        <v>71</v>
      </c>
      <c r="C19" s="43">
        <f>SUM(C20)</f>
        <v>700</v>
      </c>
    </row>
    <row r="20" spans="1:3" ht="13.5">
      <c r="A20" s="12"/>
      <c r="B20" s="36" t="s">
        <v>72</v>
      </c>
      <c r="C20" s="46">
        <f>SUM(C21)</f>
        <v>700</v>
      </c>
    </row>
    <row r="21" spans="1:3" ht="12.75">
      <c r="A21" s="12"/>
      <c r="B21" s="36" t="s">
        <v>24</v>
      </c>
      <c r="C21" s="5">
        <f>'zał.2-1'!C137</f>
        <v>700</v>
      </c>
    </row>
    <row r="22" spans="1:3" ht="26.25" customHeight="1">
      <c r="A22" s="18" t="s">
        <v>45</v>
      </c>
      <c r="B22" s="6" t="str">
        <f>'[1]zał.nr2-1'!B143</f>
        <v>754 BEZPIECZEŃSTWO PUBLICZNE I OCHRONA PRZECIWPOŻAROWA</v>
      </c>
      <c r="C22" s="69">
        <f>SUM(C23)</f>
        <v>600</v>
      </c>
    </row>
    <row r="23" spans="1:3" ht="12.75">
      <c r="A23" s="12"/>
      <c r="B23" s="7" t="str">
        <f>'[1]zał.nr2-1'!B157</f>
        <v>75414 OBRONA CYWILNA</v>
      </c>
      <c r="C23" s="68">
        <f>SUM(C24)</f>
        <v>600</v>
      </c>
    </row>
    <row r="24" spans="1:3" ht="16.5" customHeight="1">
      <c r="A24" s="12"/>
      <c r="B24" s="7" t="str">
        <f>'[1]zał.nr2-1'!B163</f>
        <v>§ 4270 zakup usług remontowych</v>
      </c>
      <c r="C24" s="5">
        <f>'zał.2-1'!C161</f>
        <v>600</v>
      </c>
    </row>
    <row r="25" spans="1:3" ht="16.5" customHeight="1">
      <c r="A25" s="18" t="s">
        <v>52</v>
      </c>
      <c r="B25" s="6" t="str">
        <f>'[1]zał.nr2-1'!B288</f>
        <v>852 POMOC SPOŁECZNA</v>
      </c>
      <c r="C25" s="69">
        <f>SUM(C26,C44,C58,C60,C62)</f>
        <v>6440000</v>
      </c>
    </row>
    <row r="26" spans="1:3" ht="12.75">
      <c r="A26" s="12"/>
      <c r="B26" s="7" t="str">
        <f>'[1]zał.nr2-1'!B289</f>
        <v>85203 OŚRODKI WSPARCIA -ŚDS</v>
      </c>
      <c r="C26" s="68">
        <f>SUM(C27:C43)</f>
        <v>266000</v>
      </c>
    </row>
    <row r="27" spans="1:3" ht="25.5">
      <c r="A27" s="12"/>
      <c r="B27" s="7" t="s">
        <v>461</v>
      </c>
      <c r="C27" s="5">
        <f>'zał.2-1'!C285</f>
        <v>1550</v>
      </c>
    </row>
    <row r="28" spans="1:3" ht="12.75">
      <c r="A28" s="12"/>
      <c r="B28" s="7" t="str">
        <f>'[1]zał.nr2-1'!B291</f>
        <v>§ 4010 wynagrodzenia osobowe pracowników</v>
      </c>
      <c r="C28" s="5">
        <f>'zał.2-1'!C286</f>
        <v>141611</v>
      </c>
    </row>
    <row r="29" spans="1:3" ht="12.75">
      <c r="A29" s="12"/>
      <c r="B29" s="7" t="str">
        <f>'[1]zał.nr2-1'!B292</f>
        <v>§ 4040 dodatkowe wynagrodzenie roczne</v>
      </c>
      <c r="C29" s="5">
        <f>'zał.2-1'!C287</f>
        <v>11645</v>
      </c>
    </row>
    <row r="30" spans="1:3" ht="12.75">
      <c r="A30" s="12"/>
      <c r="B30" s="7" t="str">
        <f>'[1]zał.nr2-1'!B293</f>
        <v>§ 4110 składki na ubezpieczenia społeczne</v>
      </c>
      <c r="C30" s="5">
        <f>'zał.2-1'!C288</f>
        <v>26406</v>
      </c>
    </row>
    <row r="31" spans="1:3" ht="12.75">
      <c r="A31" s="12"/>
      <c r="B31" s="7" t="str">
        <f>'[1]zał.nr2-1'!B294</f>
        <v>§ 4120 składki na Fundusz Pracy</v>
      </c>
      <c r="C31" s="5">
        <f>'zał.2-1'!C289</f>
        <v>3755</v>
      </c>
    </row>
    <row r="32" spans="1:3" ht="12.75">
      <c r="A32" s="12"/>
      <c r="B32" s="7" t="s">
        <v>63</v>
      </c>
      <c r="C32" s="5">
        <f>'zał.2-1'!C290</f>
        <v>5350</v>
      </c>
    </row>
    <row r="33" spans="1:3" ht="12.75">
      <c r="A33" s="12"/>
      <c r="B33" s="7" t="str">
        <f>'[1]zał.nr2-1'!B295</f>
        <v>§ 4210 zakup materiałów i wyposażenia</v>
      </c>
      <c r="C33" s="5">
        <f>'zał.2-1'!C291</f>
        <v>19632</v>
      </c>
    </row>
    <row r="34" spans="1:3" ht="12.75">
      <c r="A34" s="12"/>
      <c r="B34" s="7" t="str">
        <f>'[1]zał.nr2-1'!B296</f>
        <v>§ 4220 zakup środków żywności</v>
      </c>
      <c r="C34" s="5">
        <f>'zał.2-1'!C292</f>
        <v>2200</v>
      </c>
    </row>
    <row r="35" spans="1:3" ht="12.75">
      <c r="A35" s="12"/>
      <c r="B35" s="7" t="str">
        <f>'[1]zał.nr2-1'!B297</f>
        <v>§ 4230 zakup leków i materiałów medycznych</v>
      </c>
      <c r="C35" s="5">
        <f>'zał.2-1'!C293</f>
        <v>150</v>
      </c>
    </row>
    <row r="36" spans="1:3" ht="12.75">
      <c r="A36" s="12"/>
      <c r="B36" s="7" t="str">
        <f>'[1]zał.nr2-1'!B298</f>
        <v>§ 4260 zakup energii</v>
      </c>
      <c r="C36" s="5">
        <f>'zał.2-1'!C294</f>
        <v>17000</v>
      </c>
    </row>
    <row r="37" spans="1:3" ht="12.75">
      <c r="A37" s="12"/>
      <c r="B37" s="7" t="str">
        <f>'[1]zał.nr2-1'!B299</f>
        <v>§ 4270 zakup usług remontowych</v>
      </c>
      <c r="C37" s="5">
        <f>'zał.2-1'!C295</f>
        <v>2500</v>
      </c>
    </row>
    <row r="38" spans="1:3" ht="12.75">
      <c r="A38" s="12"/>
      <c r="B38" s="7" t="str">
        <f>'[1]zał.nr2-1'!B300</f>
        <v>§ 4280 zakup usług zdrowotnych</v>
      </c>
      <c r="C38" s="5">
        <f>'zał.2-1'!C296</f>
        <v>250</v>
      </c>
    </row>
    <row r="39" spans="1:3" ht="12.75">
      <c r="A39" s="12"/>
      <c r="B39" s="7" t="str">
        <f>'[1]zał.nr2-1'!B301</f>
        <v>§ 4300  zakup usług pozostałych</v>
      </c>
      <c r="C39" s="5">
        <f>'zał.2-1'!C297</f>
        <v>23500</v>
      </c>
    </row>
    <row r="40" spans="1:3" ht="12.75">
      <c r="A40" s="12"/>
      <c r="B40" s="7" t="s">
        <v>322</v>
      </c>
      <c r="C40" s="5">
        <f>'zał.2-1'!C298</f>
        <v>1000</v>
      </c>
    </row>
    <row r="41" spans="1:3" ht="12.75">
      <c r="A41" s="12"/>
      <c r="B41" s="7" t="str">
        <f>'[1]zał.nr2-1'!B302</f>
        <v>§ 4410 podróże służbowe krajowe</v>
      </c>
      <c r="C41" s="5">
        <f>'zał.2-1'!C299</f>
        <v>1000</v>
      </c>
    </row>
    <row r="42" spans="1:3" ht="12.75">
      <c r="A42" s="12"/>
      <c r="B42" s="7" t="str">
        <f>'[1]zał.nr2-1'!B303</f>
        <v>§ 4430 różne opłaty i składki</v>
      </c>
      <c r="C42" s="5">
        <f>'zał.2-1'!C300</f>
        <v>2350</v>
      </c>
    </row>
    <row r="43" spans="1:3" ht="25.5">
      <c r="A43" s="12"/>
      <c r="B43" s="7" t="str">
        <f>'[1]zał.nr2-1'!B304</f>
        <v>§ 4440 odpisy na zakładowy fundusz świadczeń socjalnych</v>
      </c>
      <c r="C43" s="5">
        <f>'zał.2-1'!C301</f>
        <v>6101</v>
      </c>
    </row>
    <row r="44" spans="1:3" ht="69.75" customHeight="1">
      <c r="A44" s="12"/>
      <c r="B44" s="7" t="s">
        <v>458</v>
      </c>
      <c r="C44" s="68">
        <f>SUM(C45:C57)</f>
        <v>5837000</v>
      </c>
    </row>
    <row r="45" spans="1:3" ht="24" customHeight="1">
      <c r="A45" s="12"/>
      <c r="B45" s="7" t="s">
        <v>461</v>
      </c>
      <c r="C45" s="5">
        <f>'zał.2-1'!C303</f>
        <v>150</v>
      </c>
    </row>
    <row r="46" spans="1:3" ht="16.5" customHeight="1">
      <c r="A46" s="12"/>
      <c r="B46" s="7" t="str">
        <f>'[1]zał.nr2-1'!B307</f>
        <v>§ 3110 świadczenia społeczne</v>
      </c>
      <c r="C46" s="5">
        <f>'zał.2-1'!C304</f>
        <v>5619500</v>
      </c>
    </row>
    <row r="47" spans="1:3" ht="24.75" customHeight="1">
      <c r="A47" s="12"/>
      <c r="B47" s="7" t="str">
        <f>'[1]zał.nr2-1'!B308</f>
        <v>§ 4010 wynagrodzenia osobowe pracowników</v>
      </c>
      <c r="C47" s="5">
        <f>'zał.2-1'!C305</f>
        <v>103976</v>
      </c>
    </row>
    <row r="48" spans="1:3" ht="14.25" customHeight="1">
      <c r="A48" s="12"/>
      <c r="B48" s="7" t="str">
        <f>'[1]zał.nr2-1'!B309</f>
        <v>§ 4040 dodatkowe wynagrodzenie roczne</v>
      </c>
      <c r="C48" s="5">
        <f>'zał.2-1'!C306</f>
        <v>5630</v>
      </c>
    </row>
    <row r="49" spans="1:3" ht="13.5" customHeight="1">
      <c r="A49" s="12"/>
      <c r="B49" s="7" t="str">
        <f>'[1]zał.nr2-1'!B310</f>
        <v>§ 4110 składki na ubezpieczenia społeczne</v>
      </c>
      <c r="C49" s="5">
        <f>'zał.2-1'!C307</f>
        <v>69918</v>
      </c>
    </row>
    <row r="50" spans="1:3" ht="16.5" customHeight="1">
      <c r="A50" s="12"/>
      <c r="B50" s="7" t="str">
        <f>'[1]zał.nr2-1'!B313</f>
        <v>§ 4120 składki na Fundusz Pracy</v>
      </c>
      <c r="C50" s="5">
        <f>'zał.2-1'!C310</f>
        <v>2832</v>
      </c>
    </row>
    <row r="51" spans="1:3" ht="16.5" customHeight="1">
      <c r="A51" s="12"/>
      <c r="B51" s="7" t="s">
        <v>63</v>
      </c>
      <c r="C51" s="5">
        <f>'zał.2-1'!C311</f>
        <v>6000</v>
      </c>
    </row>
    <row r="52" spans="1:3" ht="15.75" customHeight="1">
      <c r="A52" s="12"/>
      <c r="B52" s="7" t="str">
        <f>'[1]zał.nr2-1'!B314</f>
        <v>§ 4210 zakup materiałów i wyposażenia</v>
      </c>
      <c r="C52" s="5">
        <f>'zał.2-1'!C312</f>
        <v>12844</v>
      </c>
    </row>
    <row r="53" spans="1:3" ht="15.75" customHeight="1">
      <c r="A53" s="12"/>
      <c r="B53" s="7" t="s">
        <v>23</v>
      </c>
      <c r="C53" s="5">
        <f>'zał.2-1'!C313</f>
        <v>1000</v>
      </c>
    </row>
    <row r="54" spans="1:3" ht="16.5" customHeight="1">
      <c r="A54" s="12"/>
      <c r="B54" s="7" t="str">
        <f>'[1]zał.nr2-1'!B315</f>
        <v>§ 4280 zakup usług zdrowotnych</v>
      </c>
      <c r="C54" s="5">
        <f>'zał.2-1'!C314</f>
        <v>100</v>
      </c>
    </row>
    <row r="55" spans="1:3" ht="15.75" customHeight="1">
      <c r="A55" s="12"/>
      <c r="B55" s="7" t="str">
        <f>'[1]zał.nr2-1'!B316</f>
        <v>§ 4300 zakup usług pozostałych</v>
      </c>
      <c r="C55" s="5">
        <f>'zał.2-1'!C315</f>
        <v>11000</v>
      </c>
    </row>
    <row r="56" spans="1:3" ht="15" customHeight="1">
      <c r="A56" s="12"/>
      <c r="B56" s="7" t="str">
        <f>'[1]zał.nr2-1'!B317</f>
        <v>§ 4410 podróże słuzbowe krajowe</v>
      </c>
      <c r="C56" s="5">
        <f>'zał.2-1'!C316</f>
        <v>1000</v>
      </c>
    </row>
    <row r="57" spans="1:3" ht="25.5">
      <c r="A57" s="12"/>
      <c r="B57" s="7" t="str">
        <f>'[1]zał.nr2-1'!B318</f>
        <v>§ 4440 odpisy na zakładowy fundusz świadczeń socjalnych</v>
      </c>
      <c r="C57" s="5">
        <f>'zał.2-1'!C317</f>
        <v>3050</v>
      </c>
    </row>
    <row r="58" spans="1:3" ht="63.75">
      <c r="A58" s="12"/>
      <c r="B58" s="7" t="str">
        <f>'[1]zał.nr2-1'!B320</f>
        <v>85213 SKŁADKI NA UBEZPIECZENIA ZDROWOTNE OPŁACANE ZA OSOBY POBIERAJĄCE NIEKTÓRE ŚWIADCZENIA Z POMOCY SPOŁECZNEJ ORAZ NIEKTÓRE ŚWIADCZENIA RODZINNE</v>
      </c>
      <c r="C58" s="68">
        <f>SUM(C59)</f>
        <v>23000</v>
      </c>
    </row>
    <row r="59" spans="1:3" ht="12.75">
      <c r="A59" s="12"/>
      <c r="B59" s="7" t="str">
        <f>'[1]zał.nr2-1'!B321</f>
        <v>§ 4130 składki na ubezpieczenia zdrowotne</v>
      </c>
      <c r="C59" s="5">
        <f>'zał.2-1'!C319</f>
        <v>23000</v>
      </c>
    </row>
    <row r="60" spans="1:3" ht="38.25">
      <c r="A60" s="12"/>
      <c r="B60" s="7" t="s">
        <v>462</v>
      </c>
      <c r="C60" s="68">
        <f>SUM(C61:C61)</f>
        <v>186000</v>
      </c>
    </row>
    <row r="61" spans="1:3" ht="12.75">
      <c r="A61" s="12"/>
      <c r="B61" s="7" t="str">
        <f>'[1]zał.nr2-1'!B328</f>
        <v>§ 3110 świadczenia społeczne</v>
      </c>
      <c r="C61" s="5">
        <f>'zał.2-1'!C327</f>
        <v>186000</v>
      </c>
    </row>
    <row r="62" spans="1:3" ht="38.25">
      <c r="A62" s="12"/>
      <c r="B62" s="7" t="str">
        <f>'[1]zał.nr2-1'!B362</f>
        <v>85228 USŁUGI OPIEKUŃCZE                              I SPECJALISTYCZNE USŁUGI OPIEKUŃCZE</v>
      </c>
      <c r="C62" s="68">
        <f>SUM(C63:C72)</f>
        <v>128000</v>
      </c>
    </row>
    <row r="63" spans="1:3" ht="25.5">
      <c r="A63" s="12"/>
      <c r="B63" s="7" t="s">
        <v>461</v>
      </c>
      <c r="C63" s="5">
        <f>'zał.2-1'!C361</f>
        <v>2650</v>
      </c>
    </row>
    <row r="64" spans="1:3" ht="12.75">
      <c r="A64" s="12"/>
      <c r="B64" s="7" t="str">
        <f>'[1]zał.nr2-1'!B377</f>
        <v>§ 4010 wynagrodzenia osobowe pracowników</v>
      </c>
      <c r="C64" s="5">
        <f>'zał.2-1'!C362</f>
        <v>93194</v>
      </c>
    </row>
    <row r="65" spans="1:3" ht="12.75">
      <c r="A65" s="12"/>
      <c r="B65" s="7" t="str">
        <f>'[1]zał.nr2-1'!B378</f>
        <v>§ 4040 dodatkowe wynagrodzenie roczne</v>
      </c>
      <c r="C65" s="5">
        <f>'zał.2-1'!C363</f>
        <v>7506</v>
      </c>
    </row>
    <row r="66" spans="1:3" ht="12.75">
      <c r="A66" s="12"/>
      <c r="B66" s="7" t="str">
        <f>'[1]zał.nr2-1'!B379</f>
        <v>§ 4110 składki na ubezpieczenia społeczne</v>
      </c>
      <c r="C66" s="5">
        <f>'zał.2-1'!C364</f>
        <v>16961</v>
      </c>
    </row>
    <row r="67" spans="1:3" ht="12.75">
      <c r="A67" s="12"/>
      <c r="B67" s="7" t="str">
        <f>'[1]zał.nr2-1'!B380</f>
        <v>§ 4120 składki na Fundusz Pracy</v>
      </c>
      <c r="C67" s="5">
        <f>'zał.2-1'!C365</f>
        <v>2412</v>
      </c>
    </row>
    <row r="68" spans="1:3" ht="12.75">
      <c r="A68" s="12"/>
      <c r="B68" s="7" t="str">
        <f>'[1]zał.nr2-1'!B381</f>
        <v>§ 4210 zakup materiałów i wyposażenia</v>
      </c>
      <c r="C68" s="5">
        <f>'zał.2-1'!C366</f>
        <v>714</v>
      </c>
    </row>
    <row r="69" spans="1:3" ht="12.75">
      <c r="A69" s="12"/>
      <c r="B69" s="7" t="str">
        <f>'[1]zał.nr2-1'!B382</f>
        <v>§ 4280 zakup usług zdrowotnych</v>
      </c>
      <c r="C69" s="5">
        <f>'zał.2-1'!C367</f>
        <v>150</v>
      </c>
    </row>
    <row r="70" spans="1:3" ht="12.75">
      <c r="A70" s="12"/>
      <c r="B70" s="7" t="str">
        <f>'[1]zał.nr2-1'!B383</f>
        <v>§ 4300 zakup usług pozostałych</v>
      </c>
      <c r="C70" s="5">
        <f>'zał.2-1'!C368</f>
        <v>500</v>
      </c>
    </row>
    <row r="71" spans="1:3" ht="12.75">
      <c r="A71" s="12"/>
      <c r="B71" s="7" t="str">
        <f>'[1]zał.nr2-1'!B384</f>
        <v>§ 4410 podróże służbowe krajowe</v>
      </c>
      <c r="C71" s="5">
        <f>'zał.2-1'!C369</f>
        <v>100</v>
      </c>
    </row>
    <row r="72" spans="1:3" ht="25.5">
      <c r="A72" s="12"/>
      <c r="B72" s="7" t="str">
        <f>'[1]zał.nr2-1'!B385</f>
        <v>§ 4440 odpisy na zakładowy fundusz świadczeń socjalnych</v>
      </c>
      <c r="C72" s="5">
        <f>'zał.2-1'!C370</f>
        <v>3813</v>
      </c>
    </row>
    <row r="73" spans="1:3" ht="15.75">
      <c r="A73" s="12"/>
      <c r="B73" s="20" t="s">
        <v>156</v>
      </c>
      <c r="C73" s="9">
        <f>SUM(C5,C13,C19,C22,C25)</f>
        <v>6550388</v>
      </c>
    </row>
  </sheetData>
  <mergeCells count="2">
    <mergeCell ref="A2:C2"/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D11" sqref="D11"/>
    </sheetView>
  </sheetViews>
  <sheetFormatPr defaultColWidth="9.00390625" defaultRowHeight="12.75"/>
  <cols>
    <col min="1" max="1" width="5.00390625" style="0" customWidth="1"/>
    <col min="2" max="2" width="36.75390625" style="0" customWidth="1"/>
    <col min="3" max="3" width="14.375" style="0" customWidth="1"/>
  </cols>
  <sheetData>
    <row r="1" spans="2:3" ht="12.75">
      <c r="B1" s="148" t="s">
        <v>411</v>
      </c>
      <c r="C1" s="148"/>
    </row>
    <row r="2" spans="2:3" ht="12.75">
      <c r="B2" s="148" t="s">
        <v>397</v>
      </c>
      <c r="C2" s="148"/>
    </row>
    <row r="3" spans="2:3" ht="12.75">
      <c r="B3" s="148" t="s">
        <v>412</v>
      </c>
      <c r="C3" s="148"/>
    </row>
    <row r="5" spans="1:3" ht="63" customHeight="1">
      <c r="A5" s="119" t="s">
        <v>363</v>
      </c>
      <c r="B5" s="119"/>
      <c r="C5" s="119"/>
    </row>
    <row r="6" spans="1:2" ht="12.75" customHeight="1">
      <c r="A6" s="8"/>
      <c r="B6" s="8"/>
    </row>
    <row r="7" spans="1:3" ht="40.5" customHeight="1">
      <c r="A7" s="14" t="s">
        <v>7</v>
      </c>
      <c r="B7" s="14" t="s">
        <v>299</v>
      </c>
      <c r="C7" s="14" t="s">
        <v>400</v>
      </c>
    </row>
    <row r="8" spans="1:3" ht="16.5" customHeight="1">
      <c r="A8" s="18"/>
      <c r="B8" s="6" t="str">
        <f>'[1]zał.nr2-1'!B288</f>
        <v>852 POMOC SPOŁECZNA</v>
      </c>
      <c r="C8" s="15">
        <f>SUM(C9,C11,C22)</f>
        <v>764000</v>
      </c>
    </row>
    <row r="9" spans="1:3" ht="38.25">
      <c r="A9" s="12"/>
      <c r="B9" s="7" t="s">
        <v>463</v>
      </c>
      <c r="C9" s="16">
        <f>SUM(C10:C10)</f>
        <v>363000</v>
      </c>
    </row>
    <row r="10" spans="1:3" ht="12.75">
      <c r="A10" s="12"/>
      <c r="B10" s="7" t="str">
        <f>'[1]zał.nr2-1'!B328</f>
        <v>§ 3110 świadczenia społeczne</v>
      </c>
      <c r="C10" s="17">
        <v>363000</v>
      </c>
    </row>
    <row r="11" spans="1:3" ht="12.75">
      <c r="A11" s="12"/>
      <c r="B11" s="7" t="s">
        <v>5</v>
      </c>
      <c r="C11" s="16">
        <f>SUM(C12:C21)</f>
        <v>330000</v>
      </c>
    </row>
    <row r="12" spans="1:3" ht="25.5">
      <c r="A12" s="12"/>
      <c r="B12" s="7" t="s">
        <v>461</v>
      </c>
      <c r="C12" s="17">
        <v>1700</v>
      </c>
    </row>
    <row r="13" spans="1:3" ht="12.75">
      <c r="A13" s="12"/>
      <c r="B13" s="7" t="str">
        <f>'[1]zał.nr2-1'!B377</f>
        <v>§ 4010 wynagrodzenia osobowe pracowników</v>
      </c>
      <c r="C13" s="17">
        <v>234442</v>
      </c>
    </row>
    <row r="14" spans="1:3" ht="12.75">
      <c r="A14" s="12"/>
      <c r="B14" s="7" t="str">
        <f>'[1]zał.nr2-1'!B378</f>
        <v>§ 4040 dodatkowe wynagrodzenie roczne</v>
      </c>
      <c r="C14" s="17">
        <v>19633</v>
      </c>
    </row>
    <row r="15" spans="1:3" ht="12.75">
      <c r="A15" s="12"/>
      <c r="B15" s="7" t="str">
        <f>'[1]zał.nr2-1'!B379</f>
        <v>§ 4110 składki na ubezpieczenia społeczne</v>
      </c>
      <c r="C15" s="17">
        <v>43777</v>
      </c>
    </row>
    <row r="16" spans="1:3" ht="12.75">
      <c r="A16" s="12"/>
      <c r="B16" s="7" t="str">
        <f>'[1]zał.nr2-1'!B380</f>
        <v>§ 4120 składki na Fundusz Pracy</v>
      </c>
      <c r="C16" s="17">
        <v>6225</v>
      </c>
    </row>
    <row r="17" spans="1:3" ht="12.75">
      <c r="A17" s="12"/>
      <c r="B17" s="7" t="str">
        <f>'[1]zał.nr2-1'!B381</f>
        <v>§ 4210 zakup materiałów i wyposażenia</v>
      </c>
      <c r="C17" s="17">
        <v>9073</v>
      </c>
    </row>
    <row r="18" spans="1:3" ht="12.75">
      <c r="A18" s="12"/>
      <c r="B18" s="7" t="s">
        <v>65</v>
      </c>
      <c r="C18" s="17">
        <v>0</v>
      </c>
    </row>
    <row r="19" spans="1:3" ht="12.75">
      <c r="A19" s="12"/>
      <c r="B19" s="7" t="str">
        <f>'[1]zał.nr2-1'!B383</f>
        <v>§ 4300 zakup usług pozostałych</v>
      </c>
      <c r="C19" s="17">
        <v>5000</v>
      </c>
    </row>
    <row r="20" spans="1:3" ht="12.75">
      <c r="A20" s="12"/>
      <c r="B20" s="7" t="str">
        <f>'[1]zał.nr2-1'!B384</f>
        <v>§ 4410 podróże służbowe krajowe</v>
      </c>
      <c r="C20" s="17">
        <v>1000</v>
      </c>
    </row>
    <row r="21" spans="1:3" ht="25.5">
      <c r="A21" s="12"/>
      <c r="B21" s="7" t="str">
        <f>'[1]zał.nr2-1'!B385</f>
        <v>§ 4440 odpisy na zakładowy fundusz świadczeń socjalnych</v>
      </c>
      <c r="C21" s="17">
        <v>9150</v>
      </c>
    </row>
    <row r="22" spans="1:3" ht="12.75">
      <c r="A22" s="12"/>
      <c r="B22" s="7" t="s">
        <v>123</v>
      </c>
      <c r="C22" s="16">
        <f>SUM(C23)</f>
        <v>71000</v>
      </c>
    </row>
    <row r="23" spans="1:3" ht="12.75">
      <c r="A23" s="12"/>
      <c r="B23" s="7" t="s">
        <v>110</v>
      </c>
      <c r="C23" s="17">
        <v>71000</v>
      </c>
    </row>
    <row r="24" spans="1:3" ht="15.75">
      <c r="A24" s="12"/>
      <c r="B24" s="20" t="s">
        <v>156</v>
      </c>
      <c r="C24" s="39">
        <f>SUM(C8)</f>
        <v>764000</v>
      </c>
    </row>
  </sheetData>
  <mergeCells count="4">
    <mergeCell ref="B1:C1"/>
    <mergeCell ref="B2:C2"/>
    <mergeCell ref="B3:C3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1"/>
  <sheetViews>
    <sheetView workbookViewId="0" topLeftCell="B1">
      <selection activeCell="C8" sqref="C8"/>
    </sheetView>
  </sheetViews>
  <sheetFormatPr defaultColWidth="9.00390625" defaultRowHeight="12.75"/>
  <cols>
    <col min="2" max="2" width="5.125" style="0" customWidth="1"/>
    <col min="3" max="3" width="11.25390625" style="0" customWidth="1"/>
    <col min="4" max="4" width="23.375" style="0" customWidth="1"/>
    <col min="5" max="5" width="14.875" style="0" customWidth="1"/>
  </cols>
  <sheetData>
    <row r="1" spans="4:6" ht="12.75">
      <c r="D1" s="99"/>
      <c r="E1" s="148" t="s">
        <v>410</v>
      </c>
      <c r="F1" s="148"/>
    </row>
    <row r="2" spans="4:6" ht="12.75">
      <c r="D2" s="148" t="s">
        <v>397</v>
      </c>
      <c r="E2" s="148"/>
      <c r="F2" s="148"/>
    </row>
    <row r="3" spans="4:6" ht="12.75">
      <c r="D3" s="148" t="s">
        <v>398</v>
      </c>
      <c r="E3" s="148"/>
      <c r="F3" s="148"/>
    </row>
    <row r="6" spans="2:5" ht="57" customHeight="1">
      <c r="B6" s="119" t="s">
        <v>409</v>
      </c>
      <c r="C6" s="119"/>
      <c r="D6" s="119"/>
      <c r="E6" s="119"/>
    </row>
    <row r="7" spans="2:4" ht="14.25" customHeight="1">
      <c r="B7" s="8"/>
      <c r="C7" s="8"/>
      <c r="D7" s="8"/>
    </row>
    <row r="8" spans="2:5" ht="25.5">
      <c r="B8" s="14" t="s">
        <v>7</v>
      </c>
      <c r="C8" s="14" t="s">
        <v>300</v>
      </c>
      <c r="D8" s="14" t="s">
        <v>301</v>
      </c>
      <c r="E8" s="14" t="s">
        <v>400</v>
      </c>
    </row>
    <row r="9" spans="2:5" ht="25.5">
      <c r="B9" s="4" t="s">
        <v>302</v>
      </c>
      <c r="C9" s="22" t="s">
        <v>303</v>
      </c>
      <c r="D9" s="11" t="s">
        <v>304</v>
      </c>
      <c r="E9" s="23">
        <f>'zał.2-1'!C424</f>
        <v>490000</v>
      </c>
    </row>
    <row r="10" spans="2:5" ht="25.5">
      <c r="B10" s="4" t="s">
        <v>305</v>
      </c>
      <c r="C10" s="22" t="s">
        <v>306</v>
      </c>
      <c r="D10" s="11" t="s">
        <v>307</v>
      </c>
      <c r="E10" s="23">
        <f>'zał.2-1'!C426</f>
        <v>350000</v>
      </c>
    </row>
    <row r="11" spans="2:5" ht="12.75">
      <c r="B11" s="1"/>
      <c r="C11" s="24" t="s">
        <v>156</v>
      </c>
      <c r="D11" s="4"/>
      <c r="E11" s="25">
        <f>SUM(E9:E10)</f>
        <v>840000</v>
      </c>
    </row>
  </sheetData>
  <mergeCells count="4">
    <mergeCell ref="B6:E6"/>
    <mergeCell ref="E1:F1"/>
    <mergeCell ref="D2:F2"/>
    <mergeCell ref="D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6"/>
  <sheetViews>
    <sheetView workbookViewId="0" topLeftCell="A46">
      <selection activeCell="A2" sqref="A2:H3"/>
    </sheetView>
  </sheetViews>
  <sheetFormatPr defaultColWidth="9.00390625" defaultRowHeight="12.75"/>
  <cols>
    <col min="1" max="1" width="5.125" style="2" customWidth="1"/>
    <col min="2" max="2" width="8.375" style="2" customWidth="1"/>
    <col min="3" max="3" width="9.125" style="2" customWidth="1"/>
    <col min="4" max="4" width="13.00390625" style="2" customWidth="1"/>
    <col min="5" max="5" width="13.25390625" style="2" customWidth="1"/>
    <col min="6" max="6" width="12.375" style="2" customWidth="1"/>
    <col min="7" max="7" width="11.25390625" style="2" customWidth="1"/>
    <col min="8" max="8" width="12.125" style="2" customWidth="1"/>
    <col min="9" max="9" width="10.625" style="2" customWidth="1"/>
    <col min="10" max="10" width="10.25390625" style="2" customWidth="1"/>
    <col min="11" max="16384" width="9.125" style="2" customWidth="1"/>
  </cols>
  <sheetData>
    <row r="1" spans="6:8" ht="39" customHeight="1">
      <c r="F1" s="166" t="s">
        <v>413</v>
      </c>
      <c r="G1" s="166"/>
      <c r="H1" s="166"/>
    </row>
    <row r="2" spans="1:8" ht="12.75">
      <c r="A2" s="167" t="s">
        <v>414</v>
      </c>
      <c r="B2" s="167"/>
      <c r="C2" s="167"/>
      <c r="D2" s="167"/>
      <c r="E2" s="167"/>
      <c r="F2" s="167"/>
      <c r="G2" s="167"/>
      <c r="H2" s="167"/>
    </row>
    <row r="3" spans="1:8" ht="36.75" customHeight="1">
      <c r="A3" s="167"/>
      <c r="B3" s="167"/>
      <c r="C3" s="167"/>
      <c r="D3" s="167"/>
      <c r="E3" s="167"/>
      <c r="F3" s="167"/>
      <c r="G3" s="167"/>
      <c r="H3" s="167"/>
    </row>
    <row r="4" spans="1:8" ht="15" customHeight="1">
      <c r="A4" s="26"/>
      <c r="B4" s="26"/>
      <c r="C4" s="26"/>
      <c r="D4" s="26"/>
      <c r="E4" s="26"/>
      <c r="F4" s="26"/>
      <c r="G4" s="26"/>
      <c r="H4" s="59" t="s">
        <v>6</v>
      </c>
    </row>
    <row r="5" spans="1:10" ht="12.75" customHeight="1">
      <c r="A5" s="168" t="s">
        <v>308</v>
      </c>
      <c r="B5" s="168" t="s">
        <v>309</v>
      </c>
      <c r="C5" s="168" t="s">
        <v>310</v>
      </c>
      <c r="D5" s="168"/>
      <c r="E5" s="168" t="s">
        <v>311</v>
      </c>
      <c r="F5" s="168" t="s">
        <v>327</v>
      </c>
      <c r="G5" s="168"/>
      <c r="H5" s="168"/>
      <c r="I5" s="168"/>
      <c r="J5" s="168"/>
    </row>
    <row r="6" spans="1:10" ht="23.25" customHeight="1">
      <c r="A6" s="168"/>
      <c r="B6" s="168"/>
      <c r="C6" s="168"/>
      <c r="D6" s="168"/>
      <c r="E6" s="168"/>
      <c r="F6" s="60" t="s">
        <v>312</v>
      </c>
      <c r="G6" s="60" t="s">
        <v>313</v>
      </c>
      <c r="H6" s="58" t="s">
        <v>341</v>
      </c>
      <c r="I6" s="61" t="s">
        <v>342</v>
      </c>
      <c r="J6" s="27" t="s">
        <v>343</v>
      </c>
    </row>
    <row r="7" spans="1:10" ht="12.75">
      <c r="A7" s="55">
        <v>400</v>
      </c>
      <c r="B7" s="55"/>
      <c r="C7" s="169"/>
      <c r="D7" s="169"/>
      <c r="E7" s="63">
        <f aca="true" t="shared" si="0" ref="E7:J7">SUM(E8,E12)</f>
        <v>648000</v>
      </c>
      <c r="F7" s="63">
        <f t="shared" si="0"/>
        <v>648000</v>
      </c>
      <c r="G7" s="63">
        <f t="shared" si="0"/>
        <v>0</v>
      </c>
      <c r="H7" s="63">
        <f t="shared" si="0"/>
        <v>0</v>
      </c>
      <c r="I7" s="63">
        <f t="shared" si="0"/>
        <v>0</v>
      </c>
      <c r="J7" s="63">
        <f t="shared" si="0"/>
        <v>0</v>
      </c>
    </row>
    <row r="8" spans="1:10" ht="12.75">
      <c r="A8" s="29"/>
      <c r="B8" s="29">
        <v>40001</v>
      </c>
      <c r="C8" s="170"/>
      <c r="D8" s="170"/>
      <c r="E8" s="28">
        <f aca="true" t="shared" si="1" ref="E8:J8">SUM(E9:E11)</f>
        <v>468500</v>
      </c>
      <c r="F8" s="28">
        <f t="shared" si="1"/>
        <v>468500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</row>
    <row r="9" spans="1:10" ht="24.75" customHeight="1">
      <c r="A9" s="29"/>
      <c r="B9" s="29"/>
      <c r="C9" s="121" t="s">
        <v>354</v>
      </c>
      <c r="D9" s="122"/>
      <c r="E9" s="28">
        <f>SUM(F9:J9)</f>
        <v>95500</v>
      </c>
      <c r="F9" s="28">
        <v>95500</v>
      </c>
      <c r="G9" s="28"/>
      <c r="H9" s="28"/>
      <c r="I9" s="31"/>
      <c r="J9" s="31"/>
    </row>
    <row r="10" spans="1:10" ht="41.25" customHeight="1">
      <c r="A10" s="29"/>
      <c r="B10" s="29"/>
      <c r="C10" s="121" t="s">
        <v>355</v>
      </c>
      <c r="D10" s="122"/>
      <c r="E10" s="28">
        <f>SUM(F10:J10)</f>
        <v>60000</v>
      </c>
      <c r="F10" s="28">
        <v>60000</v>
      </c>
      <c r="G10" s="28"/>
      <c r="H10" s="28"/>
      <c r="I10" s="31"/>
      <c r="J10" s="31"/>
    </row>
    <row r="11" spans="1:10" ht="38.25" customHeight="1">
      <c r="A11" s="29"/>
      <c r="B11" s="29"/>
      <c r="C11" s="111" t="s">
        <v>347</v>
      </c>
      <c r="D11" s="111"/>
      <c r="E11" s="28">
        <f>SUM(F11:J11)</f>
        <v>313000</v>
      </c>
      <c r="F11" s="28">
        <v>313000</v>
      </c>
      <c r="G11" s="28"/>
      <c r="H11" s="28">
        <v>0</v>
      </c>
      <c r="I11" s="31"/>
      <c r="J11" s="31"/>
    </row>
    <row r="12" spans="1:10" ht="15.75" customHeight="1">
      <c r="A12" s="29"/>
      <c r="B12" s="29">
        <v>40002</v>
      </c>
      <c r="C12" s="123"/>
      <c r="D12" s="124"/>
      <c r="E12" s="28">
        <f aca="true" t="shared" si="2" ref="E12:J12">SUM(E13:E16)</f>
        <v>179500</v>
      </c>
      <c r="F12" s="28">
        <f t="shared" si="2"/>
        <v>179500</v>
      </c>
      <c r="G12" s="28">
        <f t="shared" si="2"/>
        <v>0</v>
      </c>
      <c r="H12" s="28">
        <f t="shared" si="2"/>
        <v>0</v>
      </c>
      <c r="I12" s="28">
        <f t="shared" si="2"/>
        <v>0</v>
      </c>
      <c r="J12" s="28">
        <f t="shared" si="2"/>
        <v>0</v>
      </c>
    </row>
    <row r="13" spans="1:10" ht="15.75" customHeight="1">
      <c r="A13" s="29"/>
      <c r="B13" s="29"/>
      <c r="C13" s="121" t="s">
        <v>356</v>
      </c>
      <c r="D13" s="122"/>
      <c r="E13" s="28">
        <f>SUM(F13:J13)</f>
        <v>65000</v>
      </c>
      <c r="F13" s="28">
        <v>65000</v>
      </c>
      <c r="G13" s="28"/>
      <c r="H13" s="28"/>
      <c r="I13" s="31"/>
      <c r="J13" s="31"/>
    </row>
    <row r="14" spans="1:10" ht="22.5" customHeight="1">
      <c r="A14" s="29"/>
      <c r="B14" s="29"/>
      <c r="C14" s="121" t="s">
        <v>357</v>
      </c>
      <c r="D14" s="122"/>
      <c r="E14" s="28">
        <f>SUM(F14:J14)</f>
        <v>20000</v>
      </c>
      <c r="F14" s="28">
        <v>20000</v>
      </c>
      <c r="G14" s="28"/>
      <c r="H14" s="28"/>
      <c r="I14" s="31"/>
      <c r="J14" s="31"/>
    </row>
    <row r="15" spans="1:10" ht="24" customHeight="1">
      <c r="A15" s="29"/>
      <c r="B15" s="29"/>
      <c r="C15" s="121" t="s">
        <v>358</v>
      </c>
      <c r="D15" s="122"/>
      <c r="E15" s="28">
        <f>SUM(F15:J15)</f>
        <v>37000</v>
      </c>
      <c r="F15" s="28">
        <v>37000</v>
      </c>
      <c r="G15" s="28"/>
      <c r="H15" s="28"/>
      <c r="I15" s="31"/>
      <c r="J15" s="31"/>
    </row>
    <row r="16" spans="1:10" ht="25.5" customHeight="1">
      <c r="A16" s="29"/>
      <c r="B16" s="29"/>
      <c r="C16" s="121" t="s">
        <v>4</v>
      </c>
      <c r="D16" s="122"/>
      <c r="E16" s="28">
        <f>SUM(F16:J16)</f>
        <v>57500</v>
      </c>
      <c r="F16" s="28">
        <v>57500</v>
      </c>
      <c r="G16" s="28"/>
      <c r="H16" s="28"/>
      <c r="I16" s="31"/>
      <c r="J16" s="31"/>
    </row>
    <row r="17" spans="1:10" ht="12.75">
      <c r="A17" s="55">
        <v>600</v>
      </c>
      <c r="B17" s="55"/>
      <c r="C17" s="114"/>
      <c r="D17" s="114"/>
      <c r="E17" s="63">
        <f aca="true" t="shared" si="3" ref="E17:J17">SUM(E18)</f>
        <v>2239600</v>
      </c>
      <c r="F17" s="63">
        <f t="shared" si="3"/>
        <v>1414600</v>
      </c>
      <c r="G17" s="63">
        <f t="shared" si="3"/>
        <v>0</v>
      </c>
      <c r="H17" s="63">
        <f t="shared" si="3"/>
        <v>715000</v>
      </c>
      <c r="I17" s="63">
        <f t="shared" si="3"/>
        <v>110000</v>
      </c>
      <c r="J17" s="63">
        <f t="shared" si="3"/>
        <v>0</v>
      </c>
    </row>
    <row r="18" spans="1:10" ht="12.75">
      <c r="A18" s="29"/>
      <c r="B18" s="29">
        <v>60016</v>
      </c>
      <c r="C18" s="111"/>
      <c r="D18" s="111"/>
      <c r="E18" s="28">
        <f aca="true" t="shared" si="4" ref="E18:J18">SUM(E19:E28)</f>
        <v>2239600</v>
      </c>
      <c r="F18" s="28">
        <f t="shared" si="4"/>
        <v>1414600</v>
      </c>
      <c r="G18" s="28">
        <f t="shared" si="4"/>
        <v>0</v>
      </c>
      <c r="H18" s="28">
        <f t="shared" si="4"/>
        <v>715000</v>
      </c>
      <c r="I18" s="28">
        <f t="shared" si="4"/>
        <v>110000</v>
      </c>
      <c r="J18" s="28">
        <f t="shared" si="4"/>
        <v>0</v>
      </c>
    </row>
    <row r="19" spans="1:10" ht="11.25" customHeight="1">
      <c r="A19" s="30"/>
      <c r="B19" s="30"/>
      <c r="C19" s="161" t="s">
        <v>334</v>
      </c>
      <c r="D19" s="162"/>
      <c r="E19" s="28">
        <f>SUM(F19:J19)</f>
        <v>120000</v>
      </c>
      <c r="F19" s="28">
        <v>120000</v>
      </c>
      <c r="G19" s="28"/>
      <c r="H19" s="28"/>
      <c r="I19" s="31"/>
      <c r="J19" s="31"/>
    </row>
    <row r="20" spans="1:10" ht="11.25" customHeight="1">
      <c r="A20" s="30"/>
      <c r="B20" s="30"/>
      <c r="C20" s="161" t="s">
        <v>335</v>
      </c>
      <c r="D20" s="162"/>
      <c r="E20" s="28">
        <f aca="true" t="shared" si="5" ref="E20:E28">SUM(F20:J20)</f>
        <v>124600</v>
      </c>
      <c r="F20" s="28">
        <v>124600</v>
      </c>
      <c r="G20" s="28"/>
      <c r="H20" s="28"/>
      <c r="I20" s="31"/>
      <c r="J20" s="31"/>
    </row>
    <row r="21" spans="1:10" ht="11.25" customHeight="1">
      <c r="A21" s="30"/>
      <c r="B21" s="30"/>
      <c r="C21" s="161" t="s">
        <v>336</v>
      </c>
      <c r="D21" s="162"/>
      <c r="E21" s="28">
        <f t="shared" si="5"/>
        <v>80000</v>
      </c>
      <c r="F21" s="28">
        <v>80000</v>
      </c>
      <c r="G21" s="28"/>
      <c r="H21" s="28"/>
      <c r="I21" s="31"/>
      <c r="J21" s="31"/>
    </row>
    <row r="22" spans="1:10" ht="43.5" customHeight="1">
      <c r="A22" s="30"/>
      <c r="B22" s="30"/>
      <c r="C22" s="161" t="s">
        <v>348</v>
      </c>
      <c r="D22" s="162"/>
      <c r="E22" s="28">
        <f t="shared" si="5"/>
        <v>1075000</v>
      </c>
      <c r="F22" s="28">
        <v>250000</v>
      </c>
      <c r="G22" s="28"/>
      <c r="H22" s="28">
        <v>715000</v>
      </c>
      <c r="I22" s="31">
        <v>110000</v>
      </c>
      <c r="J22" s="31"/>
    </row>
    <row r="23" spans="1:10" ht="29.25" customHeight="1">
      <c r="A23" s="30"/>
      <c r="B23" s="30"/>
      <c r="C23" s="161" t="s">
        <v>372</v>
      </c>
      <c r="D23" s="162"/>
      <c r="E23" s="28">
        <f t="shared" si="5"/>
        <v>60000</v>
      </c>
      <c r="F23" s="28">
        <v>60000</v>
      </c>
      <c r="G23" s="28"/>
      <c r="H23" s="28"/>
      <c r="I23" s="31"/>
      <c r="J23" s="31"/>
    </row>
    <row r="24" spans="1:10" ht="21.75" customHeight="1">
      <c r="A24" s="30"/>
      <c r="B24" s="30"/>
      <c r="C24" s="161" t="s">
        <v>365</v>
      </c>
      <c r="D24" s="162"/>
      <c r="E24" s="28">
        <f t="shared" si="5"/>
        <v>100000</v>
      </c>
      <c r="F24" s="28">
        <v>100000</v>
      </c>
      <c r="G24" s="28"/>
      <c r="H24" s="28"/>
      <c r="I24" s="31"/>
      <c r="J24" s="31"/>
    </row>
    <row r="25" spans="1:10" ht="24" customHeight="1">
      <c r="A25" s="30"/>
      <c r="B25" s="30"/>
      <c r="C25" s="161" t="s">
        <v>366</v>
      </c>
      <c r="D25" s="162"/>
      <c r="E25" s="28">
        <f t="shared" si="5"/>
        <v>50000</v>
      </c>
      <c r="F25" s="28">
        <v>50000</v>
      </c>
      <c r="G25" s="28"/>
      <c r="H25" s="28"/>
      <c r="I25" s="31"/>
      <c r="J25" s="31"/>
    </row>
    <row r="26" spans="1:10" ht="11.25" customHeight="1">
      <c r="A26" s="30"/>
      <c r="B26" s="30"/>
      <c r="C26" s="161" t="s">
        <v>337</v>
      </c>
      <c r="D26" s="162"/>
      <c r="E26" s="28">
        <f t="shared" si="5"/>
        <v>230000</v>
      </c>
      <c r="F26" s="28">
        <v>230000</v>
      </c>
      <c r="G26" s="28"/>
      <c r="H26" s="28"/>
      <c r="I26" s="31"/>
      <c r="J26" s="31"/>
    </row>
    <row r="27" spans="1:10" ht="40.5" customHeight="1">
      <c r="A27" s="30"/>
      <c r="B27" s="163" t="s">
        <v>367</v>
      </c>
      <c r="C27" s="164"/>
      <c r="D27" s="165"/>
      <c r="E27" s="28">
        <f t="shared" si="5"/>
        <v>100000</v>
      </c>
      <c r="F27" s="28">
        <v>100000</v>
      </c>
      <c r="G27" s="28"/>
      <c r="H27" s="28"/>
      <c r="I27" s="31"/>
      <c r="J27" s="31"/>
    </row>
    <row r="28" spans="1:10" ht="11.25" customHeight="1">
      <c r="A28" s="30"/>
      <c r="B28" s="30"/>
      <c r="C28" s="161" t="s">
        <v>338</v>
      </c>
      <c r="D28" s="162"/>
      <c r="E28" s="28">
        <f t="shared" si="5"/>
        <v>300000</v>
      </c>
      <c r="F28" s="28">
        <v>300000</v>
      </c>
      <c r="G28" s="28"/>
      <c r="H28" s="28"/>
      <c r="I28" s="31"/>
      <c r="J28" s="31"/>
    </row>
    <row r="29" spans="1:10" ht="12" customHeight="1">
      <c r="A29" s="62">
        <v>700</v>
      </c>
      <c r="B29" s="62"/>
      <c r="C29" s="160"/>
      <c r="D29" s="160"/>
      <c r="E29" s="63">
        <f aca="true" t="shared" si="6" ref="E29:J29">SUM(E31)</f>
        <v>40000</v>
      </c>
      <c r="F29" s="63">
        <f t="shared" si="6"/>
        <v>40000</v>
      </c>
      <c r="G29" s="63">
        <f t="shared" si="6"/>
        <v>0</v>
      </c>
      <c r="H29" s="63">
        <f t="shared" si="6"/>
        <v>0</v>
      </c>
      <c r="I29" s="63">
        <f t="shared" si="6"/>
        <v>0</v>
      </c>
      <c r="J29" s="63">
        <f t="shared" si="6"/>
        <v>0</v>
      </c>
    </row>
    <row r="30" spans="1:10" ht="12.75" customHeight="1">
      <c r="A30" s="30"/>
      <c r="B30" s="30">
        <v>70005</v>
      </c>
      <c r="C30" s="115"/>
      <c r="D30" s="115"/>
      <c r="E30" s="28">
        <f aca="true" t="shared" si="7" ref="E30:J30">SUM(E31)</f>
        <v>40000</v>
      </c>
      <c r="F30" s="28">
        <f t="shared" si="7"/>
        <v>40000</v>
      </c>
      <c r="G30" s="28">
        <f t="shared" si="7"/>
        <v>0</v>
      </c>
      <c r="H30" s="28">
        <f t="shared" si="7"/>
        <v>0</v>
      </c>
      <c r="I30" s="28">
        <f t="shared" si="7"/>
        <v>0</v>
      </c>
      <c r="J30" s="28">
        <f t="shared" si="7"/>
        <v>0</v>
      </c>
    </row>
    <row r="31" spans="1:10" ht="25.5" customHeight="1">
      <c r="A31" s="30"/>
      <c r="B31" s="30"/>
      <c r="C31" s="115" t="s">
        <v>314</v>
      </c>
      <c r="D31" s="115"/>
      <c r="E31" s="28">
        <v>40000</v>
      </c>
      <c r="F31" s="31">
        <v>40000</v>
      </c>
      <c r="G31" s="31"/>
      <c r="H31" s="31"/>
      <c r="I31" s="31"/>
      <c r="J31" s="31"/>
    </row>
    <row r="32" spans="1:10" ht="12.75">
      <c r="A32" s="62">
        <v>750</v>
      </c>
      <c r="B32" s="62"/>
      <c r="C32" s="160"/>
      <c r="D32" s="160"/>
      <c r="E32" s="63">
        <f aca="true" t="shared" si="8" ref="E32:J32">SUM(E33,E35)</f>
        <v>34000</v>
      </c>
      <c r="F32" s="63">
        <f t="shared" si="8"/>
        <v>34000</v>
      </c>
      <c r="G32" s="63">
        <f t="shared" si="8"/>
        <v>0</v>
      </c>
      <c r="H32" s="63">
        <f t="shared" si="8"/>
        <v>0</v>
      </c>
      <c r="I32" s="63">
        <f t="shared" si="8"/>
        <v>0</v>
      </c>
      <c r="J32" s="63">
        <f t="shared" si="8"/>
        <v>0</v>
      </c>
    </row>
    <row r="33" spans="1:10" ht="12.75">
      <c r="A33" s="30"/>
      <c r="B33" s="30">
        <v>75022</v>
      </c>
      <c r="C33" s="115"/>
      <c r="D33" s="115"/>
      <c r="E33" s="28">
        <f aca="true" t="shared" si="9" ref="E33:J33">SUM(E34)</f>
        <v>4000</v>
      </c>
      <c r="F33" s="28">
        <f t="shared" si="9"/>
        <v>4000</v>
      </c>
      <c r="G33" s="28">
        <f t="shared" si="9"/>
        <v>0</v>
      </c>
      <c r="H33" s="28">
        <f t="shared" si="9"/>
        <v>0</v>
      </c>
      <c r="I33" s="28">
        <f t="shared" si="9"/>
        <v>0</v>
      </c>
      <c r="J33" s="28">
        <f t="shared" si="9"/>
        <v>0</v>
      </c>
    </row>
    <row r="34" spans="1:10" ht="12.75">
      <c r="A34" s="30"/>
      <c r="B34" s="30"/>
      <c r="C34" s="115" t="s">
        <v>315</v>
      </c>
      <c r="D34" s="115"/>
      <c r="E34" s="28">
        <f>SUM(F34:J34)</f>
        <v>4000</v>
      </c>
      <c r="F34" s="31">
        <v>4000</v>
      </c>
      <c r="G34" s="31"/>
      <c r="H34" s="31">
        <v>0</v>
      </c>
      <c r="I34" s="31"/>
      <c r="J34" s="31"/>
    </row>
    <row r="35" spans="1:10" ht="12.75">
      <c r="A35" s="30"/>
      <c r="B35" s="30">
        <v>75023</v>
      </c>
      <c r="C35" s="115"/>
      <c r="D35" s="115"/>
      <c r="E35" s="28">
        <f>SUM(E36:E36)</f>
        <v>30000</v>
      </c>
      <c r="F35" s="28">
        <f>SUM(F36:F36)</f>
        <v>30000</v>
      </c>
      <c r="G35" s="28">
        <f>SUM(G36:G36)</f>
        <v>0</v>
      </c>
      <c r="H35" s="28">
        <f>SUM(H36:H36)</f>
        <v>0</v>
      </c>
      <c r="I35" s="31"/>
      <c r="J35" s="31"/>
    </row>
    <row r="36" spans="1:10" ht="39.75" customHeight="1">
      <c r="A36" s="30"/>
      <c r="B36" s="30"/>
      <c r="C36" s="116" t="s">
        <v>316</v>
      </c>
      <c r="D36" s="117"/>
      <c r="E36" s="28">
        <f>SUM(F36:J36)</f>
        <v>30000</v>
      </c>
      <c r="F36" s="31">
        <v>30000</v>
      </c>
      <c r="G36" s="31"/>
      <c r="H36" s="31">
        <v>0</v>
      </c>
      <c r="I36" s="31"/>
      <c r="J36" s="31"/>
    </row>
    <row r="37" spans="1:10" ht="15" customHeight="1">
      <c r="A37" s="62">
        <v>754</v>
      </c>
      <c r="B37" s="65"/>
      <c r="C37" s="156"/>
      <c r="D37" s="157"/>
      <c r="E37" s="63">
        <f>SUM(E38)</f>
        <v>15000</v>
      </c>
      <c r="F37" s="63">
        <f>SUM(F38)</f>
        <v>15000</v>
      </c>
      <c r="G37" s="63">
        <f>SUM(G38)</f>
        <v>0</v>
      </c>
      <c r="H37" s="63">
        <f>SUM(H38)</f>
        <v>0</v>
      </c>
      <c r="I37" s="64"/>
      <c r="J37" s="64"/>
    </row>
    <row r="38" spans="1:10" ht="15" customHeight="1">
      <c r="A38" s="30"/>
      <c r="B38" s="30">
        <v>75412</v>
      </c>
      <c r="C38" s="158"/>
      <c r="D38" s="159"/>
      <c r="E38" s="28">
        <f aca="true" t="shared" si="10" ref="E38:J38">SUM(E39:E39)</f>
        <v>15000</v>
      </c>
      <c r="F38" s="28">
        <f t="shared" si="10"/>
        <v>15000</v>
      </c>
      <c r="G38" s="28">
        <f t="shared" si="10"/>
        <v>0</v>
      </c>
      <c r="H38" s="28">
        <f t="shared" si="10"/>
        <v>0</v>
      </c>
      <c r="I38" s="28">
        <f t="shared" si="10"/>
        <v>0</v>
      </c>
      <c r="J38" s="28">
        <f t="shared" si="10"/>
        <v>0</v>
      </c>
    </row>
    <row r="39" spans="1:10" ht="23.25" customHeight="1">
      <c r="A39" s="30"/>
      <c r="B39" s="30"/>
      <c r="C39" s="161" t="s">
        <v>317</v>
      </c>
      <c r="D39" s="162"/>
      <c r="E39" s="28">
        <f>SUM(F39:J39)</f>
        <v>15000</v>
      </c>
      <c r="F39" s="31">
        <v>15000</v>
      </c>
      <c r="G39" s="31"/>
      <c r="H39" s="31">
        <v>0</v>
      </c>
      <c r="I39" s="31"/>
      <c r="J39" s="31"/>
    </row>
    <row r="40" spans="1:10" s="33" customFormat="1" ht="12.75">
      <c r="A40" s="62">
        <v>852</v>
      </c>
      <c r="B40" s="62"/>
      <c r="C40" s="114"/>
      <c r="D40" s="114"/>
      <c r="E40" s="63">
        <f aca="true" t="shared" si="11" ref="E40:J40">SUM(E41)</f>
        <v>29000</v>
      </c>
      <c r="F40" s="63">
        <f t="shared" si="11"/>
        <v>29000</v>
      </c>
      <c r="G40" s="63">
        <f t="shared" si="11"/>
        <v>0</v>
      </c>
      <c r="H40" s="63">
        <f t="shared" si="11"/>
        <v>0</v>
      </c>
      <c r="I40" s="63">
        <f t="shared" si="11"/>
        <v>0</v>
      </c>
      <c r="J40" s="63">
        <f t="shared" si="11"/>
        <v>0</v>
      </c>
    </row>
    <row r="41" spans="1:10" ht="12.75">
      <c r="A41" s="30"/>
      <c r="B41" s="30">
        <v>85219</v>
      </c>
      <c r="C41" s="111"/>
      <c r="D41" s="111"/>
      <c r="E41" s="28">
        <f>SUM(E42)</f>
        <v>29000</v>
      </c>
      <c r="F41" s="28">
        <f>SUM(F42)</f>
        <v>29000</v>
      </c>
      <c r="G41" s="28">
        <f>SUM(G42)</f>
        <v>0</v>
      </c>
      <c r="H41" s="28">
        <f>SUM(H42)</f>
        <v>0</v>
      </c>
      <c r="I41" s="31"/>
      <c r="J41" s="31"/>
    </row>
    <row r="42" spans="1:10" ht="24" customHeight="1">
      <c r="A42" s="30"/>
      <c r="B42" s="30"/>
      <c r="C42" s="115" t="s">
        <v>318</v>
      </c>
      <c r="D42" s="115"/>
      <c r="E42" s="28">
        <v>29000</v>
      </c>
      <c r="F42" s="31">
        <v>29000</v>
      </c>
      <c r="G42" s="31"/>
      <c r="H42" s="31">
        <v>0</v>
      </c>
      <c r="I42" s="31"/>
      <c r="J42" s="31"/>
    </row>
    <row r="43" spans="1:10" ht="12.75">
      <c r="A43" s="62">
        <v>900</v>
      </c>
      <c r="B43" s="62"/>
      <c r="C43" s="114"/>
      <c r="D43" s="114"/>
      <c r="E43" s="63">
        <f aca="true" t="shared" si="12" ref="E43:J43">SUM(E54,E52,E47,E44)</f>
        <v>12241444</v>
      </c>
      <c r="F43" s="63">
        <f t="shared" si="12"/>
        <v>555944</v>
      </c>
      <c r="G43" s="63">
        <f t="shared" si="12"/>
        <v>10000000</v>
      </c>
      <c r="H43" s="63">
        <f t="shared" si="12"/>
        <v>1035500</v>
      </c>
      <c r="I43" s="63">
        <f t="shared" si="12"/>
        <v>190000</v>
      </c>
      <c r="J43" s="63">
        <f t="shared" si="12"/>
        <v>460000</v>
      </c>
    </row>
    <row r="44" spans="1:10" ht="12.75">
      <c r="A44" s="30"/>
      <c r="B44" s="30">
        <v>90001</v>
      </c>
      <c r="C44" s="111"/>
      <c r="D44" s="111"/>
      <c r="E44" s="28">
        <f aca="true" t="shared" si="13" ref="E44:J44">SUM(E45:E46)</f>
        <v>1870000</v>
      </c>
      <c r="F44" s="28">
        <f t="shared" si="13"/>
        <v>184500</v>
      </c>
      <c r="G44" s="28">
        <f t="shared" si="13"/>
        <v>0</v>
      </c>
      <c r="H44" s="28">
        <f t="shared" si="13"/>
        <v>1035500</v>
      </c>
      <c r="I44" s="28">
        <f t="shared" si="13"/>
        <v>190000</v>
      </c>
      <c r="J44" s="28">
        <f t="shared" si="13"/>
        <v>460000</v>
      </c>
    </row>
    <row r="45" spans="1:10" ht="52.5" customHeight="1">
      <c r="A45" s="30"/>
      <c r="B45" s="57"/>
      <c r="C45" s="111" t="s">
        <v>349</v>
      </c>
      <c r="D45" s="111"/>
      <c r="E45" s="28">
        <f>SUM(F45:J45)</f>
        <v>1840000</v>
      </c>
      <c r="F45" s="31">
        <v>154500</v>
      </c>
      <c r="G45" s="31"/>
      <c r="H45" s="31">
        <v>1035500</v>
      </c>
      <c r="I45" s="31">
        <v>190000</v>
      </c>
      <c r="J45" s="31">
        <v>460000</v>
      </c>
    </row>
    <row r="46" spans="1:10" ht="51" customHeight="1">
      <c r="A46" s="30"/>
      <c r="B46" s="56"/>
      <c r="C46" s="121" t="s">
        <v>360</v>
      </c>
      <c r="D46" s="122"/>
      <c r="E46" s="28">
        <f>SUM(F46:J46)</f>
        <v>30000</v>
      </c>
      <c r="F46" s="31">
        <v>30000</v>
      </c>
      <c r="G46" s="31"/>
      <c r="H46" s="31"/>
      <c r="I46" s="31"/>
      <c r="J46" s="31"/>
    </row>
    <row r="47" spans="1:10" ht="12.75">
      <c r="A47" s="30"/>
      <c r="B47" s="30">
        <v>90015</v>
      </c>
      <c r="C47" s="111"/>
      <c r="D47" s="111"/>
      <c r="E47" s="28">
        <f aca="true" t="shared" si="14" ref="E47:J47">SUM(E48:E51)</f>
        <v>296444</v>
      </c>
      <c r="F47" s="28">
        <f t="shared" si="14"/>
        <v>296444</v>
      </c>
      <c r="G47" s="28">
        <f t="shared" si="14"/>
        <v>0</v>
      </c>
      <c r="H47" s="28">
        <f t="shared" si="14"/>
        <v>0</v>
      </c>
      <c r="I47" s="28">
        <f t="shared" si="14"/>
        <v>0</v>
      </c>
      <c r="J47" s="28">
        <f t="shared" si="14"/>
        <v>0</v>
      </c>
    </row>
    <row r="48" spans="1:10" ht="32.25" customHeight="1">
      <c r="A48" s="30"/>
      <c r="B48" s="30"/>
      <c r="C48" s="111" t="s">
        <v>344</v>
      </c>
      <c r="D48" s="111"/>
      <c r="E48" s="28">
        <f>SUM(F48:J48)</f>
        <v>218444</v>
      </c>
      <c r="F48" s="31">
        <v>218444</v>
      </c>
      <c r="G48" s="31"/>
      <c r="H48" s="31"/>
      <c r="I48" s="31"/>
      <c r="J48" s="31"/>
    </row>
    <row r="49" spans="1:10" ht="25.5" customHeight="1">
      <c r="A49" s="30"/>
      <c r="B49" s="30"/>
      <c r="C49" s="121" t="s">
        <v>364</v>
      </c>
      <c r="D49" s="122"/>
      <c r="E49" s="28">
        <f>SUM(F49:J49)</f>
        <v>60000</v>
      </c>
      <c r="F49" s="31">
        <v>60000</v>
      </c>
      <c r="G49" s="31"/>
      <c r="H49" s="31"/>
      <c r="I49" s="31"/>
      <c r="J49" s="31"/>
    </row>
    <row r="50" spans="1:10" ht="12.75" customHeight="1">
      <c r="A50" s="30"/>
      <c r="B50" s="30"/>
      <c r="C50" s="121" t="s">
        <v>345</v>
      </c>
      <c r="D50" s="122"/>
      <c r="E50" s="28">
        <f>SUM(F50:J50)</f>
        <v>8000</v>
      </c>
      <c r="F50" s="31">
        <v>8000</v>
      </c>
      <c r="G50" s="31"/>
      <c r="H50" s="31"/>
      <c r="I50" s="31"/>
      <c r="J50" s="31"/>
    </row>
    <row r="51" spans="1:10" ht="12" customHeight="1">
      <c r="A51" s="30"/>
      <c r="B51" s="30"/>
      <c r="C51" s="121" t="s">
        <v>346</v>
      </c>
      <c r="D51" s="122"/>
      <c r="E51" s="28">
        <f>SUM(F51:J51)</f>
        <v>10000</v>
      </c>
      <c r="F51" s="31">
        <v>10000</v>
      </c>
      <c r="G51" s="31"/>
      <c r="H51" s="31"/>
      <c r="I51" s="31"/>
      <c r="J51" s="31"/>
    </row>
    <row r="52" spans="1:10" ht="12.75">
      <c r="A52" s="30"/>
      <c r="B52" s="30">
        <v>90017</v>
      </c>
      <c r="C52" s="121"/>
      <c r="D52" s="122"/>
      <c r="E52" s="28">
        <f>SUM(E53:E53)</f>
        <v>75000</v>
      </c>
      <c r="F52" s="28">
        <f>SUM(F53:F53)</f>
        <v>75000</v>
      </c>
      <c r="G52" s="28">
        <f>SUM(G53:G53)</f>
        <v>0</v>
      </c>
      <c r="H52" s="28">
        <f>SUM(H53:H53)</f>
        <v>0</v>
      </c>
      <c r="I52" s="31"/>
      <c r="J52" s="31"/>
    </row>
    <row r="53" spans="1:10" ht="24.75" customHeight="1">
      <c r="A53" s="30"/>
      <c r="B53" s="30"/>
      <c r="C53" s="121" t="s">
        <v>359</v>
      </c>
      <c r="D53" s="122"/>
      <c r="E53" s="28">
        <f>SUM(F53:J53)</f>
        <v>75000</v>
      </c>
      <c r="F53" s="31">
        <v>75000</v>
      </c>
      <c r="G53" s="31"/>
      <c r="H53" s="31">
        <v>0</v>
      </c>
      <c r="I53" s="31"/>
      <c r="J53" s="31"/>
    </row>
    <row r="54" spans="1:10" ht="12.75">
      <c r="A54" s="30"/>
      <c r="B54" s="30">
        <v>90095</v>
      </c>
      <c r="C54" s="111"/>
      <c r="D54" s="111"/>
      <c r="E54" s="28">
        <f aca="true" t="shared" si="15" ref="E54:J54">SUM(E55)</f>
        <v>10000000</v>
      </c>
      <c r="F54" s="28">
        <f t="shared" si="15"/>
        <v>0</v>
      </c>
      <c r="G54" s="28">
        <f t="shared" si="15"/>
        <v>10000000</v>
      </c>
      <c r="H54" s="28">
        <f t="shared" si="15"/>
        <v>0</v>
      </c>
      <c r="I54" s="28">
        <f t="shared" si="15"/>
        <v>0</v>
      </c>
      <c r="J54" s="28">
        <f t="shared" si="15"/>
        <v>0</v>
      </c>
    </row>
    <row r="55" spans="1:10" ht="24.75" customHeight="1">
      <c r="A55" s="30"/>
      <c r="B55" s="30"/>
      <c r="C55" s="121" t="s">
        <v>340</v>
      </c>
      <c r="D55" s="122"/>
      <c r="E55" s="28">
        <f>SUM(F55:J55)</f>
        <v>10000000</v>
      </c>
      <c r="F55" s="31">
        <v>0</v>
      </c>
      <c r="G55" s="31">
        <v>10000000</v>
      </c>
      <c r="H55" s="31"/>
      <c r="I55" s="31"/>
      <c r="J55" s="31"/>
    </row>
    <row r="56" spans="1:10" ht="12.75">
      <c r="A56" s="62">
        <v>921</v>
      </c>
      <c r="B56" s="62"/>
      <c r="C56" s="173"/>
      <c r="D56" s="174"/>
      <c r="E56" s="63">
        <f aca="true" t="shared" si="16" ref="E56:J56">SUM(E57)</f>
        <v>3655000</v>
      </c>
      <c r="F56" s="63">
        <f t="shared" si="16"/>
        <v>200000</v>
      </c>
      <c r="G56" s="63">
        <f t="shared" si="16"/>
        <v>0</v>
      </c>
      <c r="H56" s="63">
        <f t="shared" si="16"/>
        <v>2561000</v>
      </c>
      <c r="I56" s="63">
        <f t="shared" si="16"/>
        <v>394000</v>
      </c>
      <c r="J56" s="63">
        <f t="shared" si="16"/>
        <v>500000</v>
      </c>
    </row>
    <row r="57" spans="1:256" ht="12.75" customHeight="1">
      <c r="A57" s="30"/>
      <c r="B57" s="30">
        <v>92195</v>
      </c>
      <c r="C57" s="123"/>
      <c r="D57" s="124"/>
      <c r="E57" s="28">
        <f aca="true" t="shared" si="17" ref="E57:J57">SUM(E58)</f>
        <v>3655000</v>
      </c>
      <c r="F57" s="28">
        <f t="shared" si="17"/>
        <v>200000</v>
      </c>
      <c r="G57" s="28">
        <f t="shared" si="17"/>
        <v>0</v>
      </c>
      <c r="H57" s="28">
        <f t="shared" si="17"/>
        <v>2561000</v>
      </c>
      <c r="I57" s="28">
        <f t="shared" si="17"/>
        <v>394000</v>
      </c>
      <c r="J57" s="28">
        <f t="shared" si="17"/>
        <v>500000</v>
      </c>
      <c r="IV57" s="2">
        <f>SUM(A57:IU57)</f>
        <v>7402195</v>
      </c>
    </row>
    <row r="58" spans="1:10" ht="70.5" customHeight="1">
      <c r="A58" s="30"/>
      <c r="B58" s="30"/>
      <c r="C58" s="121" t="s">
        <v>339</v>
      </c>
      <c r="D58" s="122"/>
      <c r="E58" s="28">
        <f>SUM(F58:J58)</f>
        <v>3655000</v>
      </c>
      <c r="F58" s="31">
        <v>200000</v>
      </c>
      <c r="G58" s="31"/>
      <c r="H58" s="31">
        <v>2561000</v>
      </c>
      <c r="I58" s="31">
        <v>394000</v>
      </c>
      <c r="J58" s="31">
        <v>500000</v>
      </c>
    </row>
    <row r="59" spans="1:10" ht="12.75">
      <c r="A59" s="62">
        <v>926</v>
      </c>
      <c r="B59" s="62"/>
      <c r="C59" s="114"/>
      <c r="D59" s="114"/>
      <c r="E59" s="63">
        <f aca="true" t="shared" si="18" ref="E59:J59">SUM(E60)</f>
        <v>4828500</v>
      </c>
      <c r="F59" s="63">
        <f t="shared" si="18"/>
        <v>649000</v>
      </c>
      <c r="G59" s="63">
        <f t="shared" si="18"/>
        <v>650000</v>
      </c>
      <c r="H59" s="63">
        <f t="shared" si="18"/>
        <v>3058500</v>
      </c>
      <c r="I59" s="63">
        <f t="shared" si="18"/>
        <v>471000</v>
      </c>
      <c r="J59" s="63">
        <f t="shared" si="18"/>
        <v>0</v>
      </c>
    </row>
    <row r="60" spans="1:10" ht="12.75">
      <c r="A60" s="30"/>
      <c r="B60" s="30">
        <v>92601</v>
      </c>
      <c r="C60" s="111"/>
      <c r="D60" s="111"/>
      <c r="E60" s="28">
        <f aca="true" t="shared" si="19" ref="E60:J60">SUM(E61:E63)</f>
        <v>4828500</v>
      </c>
      <c r="F60" s="28">
        <f t="shared" si="19"/>
        <v>649000</v>
      </c>
      <c r="G60" s="28">
        <f t="shared" si="19"/>
        <v>650000</v>
      </c>
      <c r="H60" s="28">
        <f t="shared" si="19"/>
        <v>3058500</v>
      </c>
      <c r="I60" s="28">
        <f t="shared" si="19"/>
        <v>471000</v>
      </c>
      <c r="J60" s="28">
        <f t="shared" si="19"/>
        <v>0</v>
      </c>
    </row>
    <row r="61" spans="1:10" ht="36.75" customHeight="1">
      <c r="A61" s="30"/>
      <c r="B61" s="30"/>
      <c r="C61" s="121" t="s">
        <v>350</v>
      </c>
      <c r="D61" s="122"/>
      <c r="E61" s="28">
        <f>SUM(F61:J61)</f>
        <v>2919500</v>
      </c>
      <c r="F61" s="31">
        <v>307000</v>
      </c>
      <c r="G61" s="66">
        <v>400000</v>
      </c>
      <c r="H61" s="31">
        <v>1917500</v>
      </c>
      <c r="I61" s="31">
        <v>295000</v>
      </c>
      <c r="J61" s="31"/>
    </row>
    <row r="62" spans="1:10" ht="15.75">
      <c r="A62" s="30"/>
      <c r="B62" s="30"/>
      <c r="C62" s="121" t="s">
        <v>351</v>
      </c>
      <c r="D62" s="122"/>
      <c r="E62" s="28">
        <f>SUM(F62:J62)</f>
        <v>524000</v>
      </c>
      <c r="F62" s="31">
        <v>274000</v>
      </c>
      <c r="G62" s="66">
        <v>250000</v>
      </c>
      <c r="H62" s="31"/>
      <c r="I62" s="31"/>
      <c r="J62" s="31"/>
    </row>
    <row r="63" spans="1:10" ht="66" customHeight="1">
      <c r="A63" s="30"/>
      <c r="B63" s="30"/>
      <c r="C63" s="111" t="s">
        <v>352</v>
      </c>
      <c r="D63" s="111"/>
      <c r="E63" s="28">
        <f>SUM(F63:J63)</f>
        <v>1385000</v>
      </c>
      <c r="F63" s="31">
        <v>68000</v>
      </c>
      <c r="G63" s="31"/>
      <c r="H63" s="31">
        <v>1141000</v>
      </c>
      <c r="I63" s="31">
        <v>176000</v>
      </c>
      <c r="J63" s="31"/>
    </row>
    <row r="64" spans="1:10" ht="14.25">
      <c r="A64" s="112"/>
      <c r="B64" s="112"/>
      <c r="C64" s="113" t="s">
        <v>156</v>
      </c>
      <c r="D64" s="113"/>
      <c r="E64" s="34">
        <f aca="true" t="shared" si="20" ref="E64:J64">SUM(E59,E56,E43,E40,E37,E32,E29,E17,E7)</f>
        <v>23730544</v>
      </c>
      <c r="F64" s="34">
        <f t="shared" si="20"/>
        <v>3585544</v>
      </c>
      <c r="G64" s="34">
        <f t="shared" si="20"/>
        <v>10650000</v>
      </c>
      <c r="H64" s="34">
        <f t="shared" si="20"/>
        <v>7370000</v>
      </c>
      <c r="I64" s="34">
        <f t="shared" si="20"/>
        <v>1165000</v>
      </c>
      <c r="J64" s="34">
        <f t="shared" si="20"/>
        <v>960000</v>
      </c>
    </row>
    <row r="65" spans="3:10" ht="12.75">
      <c r="C65" s="125" t="s">
        <v>319</v>
      </c>
      <c r="D65" s="125"/>
      <c r="E65" s="28"/>
      <c r="F65" s="28"/>
      <c r="G65" s="28"/>
      <c r="H65" s="28"/>
      <c r="I65" s="31"/>
      <c r="J65" s="31"/>
    </row>
    <row r="66" spans="3:11" ht="12.75">
      <c r="C66" s="125" t="s">
        <v>320</v>
      </c>
      <c r="D66" s="125"/>
      <c r="E66" s="28">
        <f aca="true" t="shared" si="21" ref="E66:J66">E64-E67</f>
        <v>13631544</v>
      </c>
      <c r="F66" s="28">
        <f t="shared" si="21"/>
        <v>3486544</v>
      </c>
      <c r="G66" s="28">
        <f t="shared" si="21"/>
        <v>650000</v>
      </c>
      <c r="H66" s="28">
        <f t="shared" si="21"/>
        <v>7370000</v>
      </c>
      <c r="I66" s="28">
        <f t="shared" si="21"/>
        <v>1165000</v>
      </c>
      <c r="J66" s="28">
        <f t="shared" si="21"/>
        <v>960000</v>
      </c>
      <c r="K66" s="67"/>
    </row>
    <row r="67" spans="3:10" ht="12.75">
      <c r="C67" s="125" t="s">
        <v>321</v>
      </c>
      <c r="D67" s="125"/>
      <c r="E67" s="28">
        <f aca="true" t="shared" si="22" ref="E67:J67">SUM(E36,E34,E13,E55)</f>
        <v>10099000</v>
      </c>
      <c r="F67" s="28">
        <f t="shared" si="22"/>
        <v>99000</v>
      </c>
      <c r="G67" s="28">
        <f t="shared" si="22"/>
        <v>10000000</v>
      </c>
      <c r="H67" s="28">
        <f t="shared" si="22"/>
        <v>0</v>
      </c>
      <c r="I67" s="28">
        <f t="shared" si="22"/>
        <v>0</v>
      </c>
      <c r="J67" s="28">
        <f t="shared" si="22"/>
        <v>0</v>
      </c>
    </row>
    <row r="69" spans="2:4" ht="15.75">
      <c r="B69" s="171"/>
      <c r="C69" s="172"/>
      <c r="D69" s="172"/>
    </row>
    <row r="71" ht="12.75">
      <c r="C71" s="35"/>
    </row>
    <row r="72" ht="12.75">
      <c r="I72" s="67"/>
    </row>
    <row r="73" ht="12.75">
      <c r="D73" s="35"/>
    </row>
    <row r="76" ht="12.75">
      <c r="I76" s="67"/>
    </row>
  </sheetData>
  <mergeCells count="70">
    <mergeCell ref="B69:D69"/>
    <mergeCell ref="C49:D49"/>
    <mergeCell ref="C50:D50"/>
    <mergeCell ref="C51:D51"/>
    <mergeCell ref="C62:D62"/>
    <mergeCell ref="C52:D52"/>
    <mergeCell ref="C53:D53"/>
    <mergeCell ref="C54:D54"/>
    <mergeCell ref="C55:D55"/>
    <mergeCell ref="C56:D56"/>
    <mergeCell ref="C39:D39"/>
    <mergeCell ref="C7:D7"/>
    <mergeCell ref="C8:D8"/>
    <mergeCell ref="C28:D28"/>
    <mergeCell ref="C24:D24"/>
    <mergeCell ref="C11:D11"/>
    <mergeCell ref="C17:D17"/>
    <mergeCell ref="C18:D18"/>
    <mergeCell ref="C19:D19"/>
    <mergeCell ref="C29:D29"/>
    <mergeCell ref="F1:H1"/>
    <mergeCell ref="A2:H3"/>
    <mergeCell ref="A5:A6"/>
    <mergeCell ref="B5:B6"/>
    <mergeCell ref="C5:D6"/>
    <mergeCell ref="E5:E6"/>
    <mergeCell ref="F5:J5"/>
    <mergeCell ref="C30:D30"/>
    <mergeCell ref="C20:D20"/>
    <mergeCell ref="C21:D21"/>
    <mergeCell ref="C22:D22"/>
    <mergeCell ref="C23:D23"/>
    <mergeCell ref="C25:D25"/>
    <mergeCell ref="C26:D26"/>
    <mergeCell ref="B27:D27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1:D41"/>
    <mergeCell ref="C42:D42"/>
    <mergeCell ref="C43:D43"/>
    <mergeCell ref="C44:D44"/>
    <mergeCell ref="C45:D45"/>
    <mergeCell ref="C47:D47"/>
    <mergeCell ref="C48:D48"/>
    <mergeCell ref="C46:D46"/>
    <mergeCell ref="A64:B64"/>
    <mergeCell ref="C64:D64"/>
    <mergeCell ref="C57:D57"/>
    <mergeCell ref="C58:D58"/>
    <mergeCell ref="C59:D59"/>
    <mergeCell ref="C61:D61"/>
    <mergeCell ref="C65:D65"/>
    <mergeCell ref="C66:D66"/>
    <mergeCell ref="C67:D67"/>
    <mergeCell ref="C60:D60"/>
    <mergeCell ref="C63:D63"/>
    <mergeCell ref="C9:D9"/>
    <mergeCell ref="C10:D10"/>
    <mergeCell ref="C12:D12"/>
    <mergeCell ref="C16:D16"/>
    <mergeCell ref="C13:D13"/>
    <mergeCell ref="C14:D14"/>
    <mergeCell ref="C15:D15"/>
  </mergeCells>
  <printOptions/>
  <pageMargins left="0.75" right="0.75" top="1" bottom="1" header="0.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Pionki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 Warchoł</dc:creator>
  <cp:keywords/>
  <dc:description/>
  <cp:lastModifiedBy>bronka</cp:lastModifiedBy>
  <cp:lastPrinted>2006-01-30T10:47:16Z</cp:lastPrinted>
  <dcterms:created xsi:type="dcterms:W3CDTF">2005-01-04T07:00:47Z</dcterms:created>
  <dcterms:modified xsi:type="dcterms:W3CDTF">2006-08-24T12:17:45Z</dcterms:modified>
  <cp:category/>
  <cp:version/>
  <cp:contentType/>
  <cp:contentStatus/>
</cp:coreProperties>
</file>