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firstSheet="9" activeTab="9"/>
  </bookViews>
  <sheets>
    <sheet name="zał 2-1" sheetId="1" r:id="rId1"/>
    <sheet name="zał 5-1" sheetId="2" r:id="rId2"/>
    <sheet name="zał 8" sheetId="3" r:id="rId3"/>
    <sheet name="zał 9" sheetId="4" r:id="rId4"/>
    <sheet name="zał 1-1" sheetId="5" r:id="rId5"/>
    <sheet name="zał 1" sheetId="6" r:id="rId6"/>
    <sheet name="zał 5" sheetId="7" r:id="rId7"/>
    <sheet name="zał 3-2" sheetId="8" r:id="rId8"/>
    <sheet name="zał 3-1 (4)" sheetId="9" r:id="rId9"/>
    <sheet name="projekt uchwały (2)" sheetId="10" r:id="rId10"/>
    <sheet name="projekt uchwały" sheetId="11" r:id="rId11"/>
    <sheet name="zał.do uch.552007" sheetId="12" r:id="rId12"/>
    <sheet name="zał.do uch.502007" sheetId="13" r:id="rId13"/>
    <sheet name="zał 3-1 (2)" sheetId="14" r:id="rId14"/>
    <sheet name="zał 3-1" sheetId="15" r:id="rId15"/>
    <sheet name="zał 3" sheetId="16" r:id="rId16"/>
    <sheet name="zał 2" sheetId="17" r:id="rId17"/>
    <sheet name="zał 4" sheetId="18" r:id="rId18"/>
    <sheet name="zał 11" sheetId="19" r:id="rId19"/>
  </sheets>
  <externalReferences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<sst xmlns="http://schemas.openxmlformats.org/spreadsheetml/2006/main" count="2043" uniqueCount="736">
  <si>
    <t>Budowa centrum rekreacyjno rozrywkowego Ogródek Jordanowski</t>
  </si>
  <si>
    <t>do Uchwały Nr VIII/55/2007</t>
  </si>
  <si>
    <t>Rady Miasta Pionki z dnia 27.02.2007r.</t>
  </si>
  <si>
    <t>Przeniesienie studni głębinowej</t>
  </si>
  <si>
    <t>Opracowanie koncepcji budowy połączeń drogowych</t>
  </si>
  <si>
    <t>Koncepcja ścieżek rowerowych na terenie miasta</t>
  </si>
  <si>
    <t>Opracowanie projektów rozbudowy boisk i modernizacji szkół</t>
  </si>
  <si>
    <t>Projekt kanalizacji sanitarnej na terenie Pronitu (kanał I i II)</t>
  </si>
  <si>
    <t>Rozbudowa miejskiej hali sportowej (koncepcja)</t>
  </si>
  <si>
    <t>Załącznik Nr 2</t>
  </si>
  <si>
    <t>do Uchwały Nr IX/55/2007</t>
  </si>
  <si>
    <t xml:space="preserve">Rewitalizacja historycznego stadionu sportowego                                                                                                                                                                                </t>
  </si>
  <si>
    <t xml:space="preserve">A.      
B.
C.                                                                                                                                                                                                                                    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</si>
  <si>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Wybrać odpowiednie oznaczenie źródła finansowania:</t>
  </si>
  <si>
    <t>A. Dotacje i środki z budżetu państwa (np. od wojewody, MEN, UKFiS,MGiP)</t>
  </si>
  <si>
    <t>B. Środki i dotacje otrzymane od innych jst oraz innych jednostek zaliczanych do sektora finansów publicznych</t>
  </si>
  <si>
    <t xml:space="preserve">C. Inne źródła </t>
  </si>
  <si>
    <t>D. Urząd Marszałkowski aTotalizator Sportowy</t>
  </si>
  <si>
    <t>Limity wydatków na wieloletnie programy inwestycyjne w latach 2007 - 2009</t>
  </si>
  <si>
    <t>Nazwa zadania inwestycyjnego
i okres realizacji
(w latach)</t>
  </si>
  <si>
    <t>środki pochodzące
 z innych  źródeł*</t>
  </si>
  <si>
    <t>Budowa ulicy Łąkowej                                                                                                                                                                                                                      2008</t>
  </si>
  <si>
    <t>Budowa i modernizacja ulic i chodników miejskich : ulica Staszica, ulica Krótka, ulica Zacisze, ulica Augustowska,  ulica Kolejowa, Mickiewicza, Zwycięstwa</t>
  </si>
  <si>
    <t>Budowa ulicy Parkowej                                                                                                                                                                                                                                        2009</t>
  </si>
  <si>
    <t>do Projektu Uchwały Nr ............/2007</t>
  </si>
  <si>
    <t>Rady Miasta Pionki z dnia ...............2007r.</t>
  </si>
  <si>
    <t>Modernizacja ulic bocznych od ulicy Partyzantów                                                                                                                                                                                          2008-2009</t>
  </si>
  <si>
    <t>Budowa przejścia dla pieszych ul.Kozienicka - Al..Jana Pawła II na wysokości ul.Korczaka                                                                                                                            2007</t>
  </si>
  <si>
    <t>Rewitalizacja Placu Konstytucji 3-go Maja na potrzeby rynku miejskiego                                                                                                                                                2007-2009</t>
  </si>
  <si>
    <t>Modernizacja chodnika Aleje Lipowe                                                                                                                                                                           2008</t>
  </si>
  <si>
    <t>Modernizacja Chodnika przy ul.Sienkiewicza                                                                                                                                                                           2008</t>
  </si>
  <si>
    <t>Modernizacja Chodnika przy ul.Mickiewicza                                                                                                                                                                      2008</t>
  </si>
  <si>
    <t>Budowa boiska przy PG Nr 2</t>
  </si>
  <si>
    <t>Budowa ścieżki rowerowej Sokoły - Pionki Zachodnie                                                                                                                                                                               2009</t>
  </si>
  <si>
    <t>Budowa systemu monitoringu w Pionkach                                                                                                                                                                          2007</t>
  </si>
  <si>
    <t>Wymiana stolarki i termomodernizacja Publicznej Szkoły Podstawowej Nr 5                                                                                                                                          2007</t>
  </si>
  <si>
    <t>Termomodernizacja budynku Przedszkola Nr 2                                                                                                                                                                                      2007</t>
  </si>
  <si>
    <t xml:space="preserve">Termomodernizacja budynku Przedszkola                                                                                                          Nr 2                                                                                                            </t>
  </si>
  <si>
    <t xml:space="preserve">A.      
B.
C.                                                                                                                                                                                                                                    D.           </t>
  </si>
  <si>
    <t>zakup programu komputerowego Cogitosoft</t>
  </si>
  <si>
    <t>Zakup przystanku autobusowego</t>
  </si>
  <si>
    <t>Budowa i modernizacja ulic i chodników miejskich : ulica Staszica, ulica Krótka, ul. Spacerowa, ulica Zacisze, ulica Augustowska, ulica Kolejowa,  Mickiewicza ulica Zwycięstwa</t>
  </si>
  <si>
    <t>Rekultywacja gruntu przy ulicy Wspólnej</t>
  </si>
  <si>
    <t>Termimodernizacja Publicznego Gimnazjum Nr 2                                                                                                                                                                       2008</t>
  </si>
  <si>
    <t>Budowa sieci kanalizacji sanitarnej i przepompowni we wschodniej części miasta                                                                                                                                      2007</t>
  </si>
  <si>
    <t>Stworzenie recyklingu oraz selektywnej zbiórki odpadów                                                                                                                                                     2007-2008</t>
  </si>
  <si>
    <t>Zakup śmieciarki                                                                                                                                                                                                          2008</t>
  </si>
  <si>
    <t>Rewitalizacja historycznego budynku Kasyna na potrzeby stworzenia Centrum Aktywności Lokalnej                                                                                          2007</t>
  </si>
  <si>
    <t>Rewitalizacja historycznego stadionu sportowego                                                                                                                                                                                2007-2008</t>
  </si>
  <si>
    <t xml:space="preserve">A. 
B.
C.                                                                                                                                                                                                                                    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</si>
  <si>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Ogółem</t>
  </si>
  <si>
    <t>A. Dotacje i środki z budżetu państwa (np. od wojewody, MEN, UKFiS, …)</t>
  </si>
  <si>
    <t>Plan wydatków budżetu miasta Pionki na  2007 r.</t>
  </si>
  <si>
    <t>według działów i rozdziałów w rozbiciu na wydatki bieżące i inwestycyjne</t>
  </si>
  <si>
    <t>w  złotych</t>
  </si>
  <si>
    <t>Rozdział</t>
  </si>
  <si>
    <t>Nazwa</t>
  </si>
  <si>
    <t>Plan
na 2007 r.
(6+12)</t>
  </si>
  <si>
    <t>Wydatki bieżące</t>
  </si>
  <si>
    <t>Wydatki majątkowe</t>
  </si>
  <si>
    <t>Wynagro-
dzenia</t>
  </si>
  <si>
    <t>Pochodne od 
wynagrodzeń</t>
  </si>
  <si>
    <t>Dotacje</t>
  </si>
  <si>
    <t>Wydatki na obsługę długu</t>
  </si>
  <si>
    <t>Wydatki
z tytułu poręczeń
i gwarancji</t>
  </si>
  <si>
    <t>010</t>
  </si>
  <si>
    <t>ROLNICTWO I ŁOWIECTWO</t>
  </si>
  <si>
    <t>01030</t>
  </si>
  <si>
    <t>Rolnictwo i łowiectwo</t>
  </si>
  <si>
    <t>400</t>
  </si>
  <si>
    <t>WYTWARZANIE I ZAOPATRYWANIE W ENERGIĘ ELEKTRYZCNĄ, GAZ I WODĘ</t>
  </si>
  <si>
    <t>40001</t>
  </si>
  <si>
    <t>Dostarczanie ciepła</t>
  </si>
  <si>
    <t>40002</t>
  </si>
  <si>
    <t>Dostraczanie wody</t>
  </si>
  <si>
    <t>600</t>
  </si>
  <si>
    <t>TRANSPORT I ŁĄCZNOŚĆ</t>
  </si>
  <si>
    <t>60004</t>
  </si>
  <si>
    <t>Lokalny transport zbiorowy</t>
  </si>
  <si>
    <t>60016</t>
  </si>
  <si>
    <t>Drogi publiczne gminne</t>
  </si>
  <si>
    <t>630</t>
  </si>
  <si>
    <t>TURYSTYKA</t>
  </si>
  <si>
    <t>63095</t>
  </si>
  <si>
    <t>Pozostała działaność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</si>
  <si>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</si>
  <si>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</si>
  <si>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</si>
  <si>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</si>
  <si>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</si>
  <si>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</si>
  <si>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</si>
  <si>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</si>
  <si>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</si>
  <si>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</si>
  <si>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</si>
  <si>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</t>
  </si>
  <si>
    <t xml:space="preserve">75022 </t>
  </si>
  <si>
    <t>Rady gmin (miast i miast na prawach powiatu)</t>
  </si>
  <si>
    <t>75023</t>
  </si>
  <si>
    <t>Urzędy gmin (miast i miast na prawach powiatu)</t>
  </si>
  <si>
    <t>75075</t>
  </si>
  <si>
    <t>Promocja jednostek samorządu terytorialnego</t>
  </si>
  <si>
    <t>75095</t>
  </si>
  <si>
    <t>URZĘDY NACZELNYCH ORGANÓW WŁADZY PAŃSTWOWEJ, KONTROLI PRAWA ORAZ SĄDOWNICTWA</t>
  </si>
  <si>
    <t>75101</t>
  </si>
  <si>
    <t>Urzędy naczelnych organów władzy państwowej, kontroli i ochrony prawa</t>
  </si>
  <si>
    <t>OBRONA NARODOWA</t>
  </si>
  <si>
    <t>75212</t>
  </si>
  <si>
    <t>Pozostałe wydatki obronne</t>
  </si>
  <si>
    <t>BEZPIECZEŃSTWO PUBLICZNE I OCHRONA PRZECIWPOŻAROWA</t>
  </si>
  <si>
    <t>75412</t>
  </si>
  <si>
    <t>Ochotnicze Straże Pożarne</t>
  </si>
  <si>
    <t>75414</t>
  </si>
  <si>
    <t>Obrona cywilna</t>
  </si>
  <si>
    <t>75416</t>
  </si>
  <si>
    <t>Straż Miejska</t>
  </si>
  <si>
    <t>75495</t>
  </si>
  <si>
    <t>DOCHODY OD OSÓB PRAWNYCH, OD OSÓB FIZYCZNYCH I OD INNYCH JEDNOSTEK NIEPOSIADAJĄCYCH OSOBOWOŚCI PRAWNEJ ORAZ WYDATKI ZWIĄZABE Z ICH POBOREM</t>
  </si>
  <si>
    <t>75647</t>
  </si>
  <si>
    <t>Pobór podatków, opłat i nieopodatkownych nalezności budżetowych</t>
  </si>
  <si>
    <t>OBSŁUGA DŁUGU PUBLICZNEGO</t>
  </si>
  <si>
    <t xml:space="preserve">75702 </t>
  </si>
  <si>
    <t>Obsługa papierów wartościowych, kredytów i pozyczek jednostek samorządu terytorialnego</t>
  </si>
  <si>
    <t>RÓŻNE ROZLICZENIA</t>
  </si>
  <si>
    <t xml:space="preserve">75818  </t>
  </si>
  <si>
    <t>Rezerwy ogólne i celowe</t>
  </si>
  <si>
    <t>OŚWIATA I WYCHOWANIE</t>
  </si>
  <si>
    <t>80101</t>
  </si>
  <si>
    <t>Szkoły podstawowe</t>
  </si>
  <si>
    <t>80103</t>
  </si>
  <si>
    <t>Oddziały przedszkolne w szkołach podstwowych</t>
  </si>
  <si>
    <t>80104</t>
  </si>
  <si>
    <t>Przedszkola</t>
  </si>
  <si>
    <t>80110</t>
  </si>
  <si>
    <t>Gimnazja</t>
  </si>
  <si>
    <t>80114</t>
  </si>
  <si>
    <t>Zespoły ekonomiczno administracyjne szkół</t>
  </si>
  <si>
    <t>80146</t>
  </si>
  <si>
    <t>Dokształcanie i doskonalenie nauczycieli</t>
  </si>
  <si>
    <t>OCHRONA ZDROWIA</t>
  </si>
  <si>
    <t>85149</t>
  </si>
  <si>
    <t>Programy profilaktyki zdrowotnej</t>
  </si>
  <si>
    <t>85153</t>
  </si>
  <si>
    <t>Zwalczanie narkomanii</t>
  </si>
  <si>
    <t>85154</t>
  </si>
  <si>
    <t>Przeciwdziałanie alkoholizmowi</t>
  </si>
  <si>
    <t>85195</t>
  </si>
  <si>
    <t>POMOC SPOŁECZNA</t>
  </si>
  <si>
    <t xml:space="preserve">85203 </t>
  </si>
  <si>
    <t>Ośrodki wsparcia</t>
  </si>
  <si>
    <t>85212</t>
  </si>
  <si>
    <t>Świadczenia rodzinne, zaliczka alimentacyjna oraz składki na ubezpieczenia emerytalne i rentowe z ubezpieczenia społecznego</t>
  </si>
  <si>
    <t>85213</t>
  </si>
  <si>
    <t>Składki na ubezpieczenia zdrowotne opłacane za osoby pobierające niektóre świadczenia z pomocy społecznej oraz niektór świadczenia rodzinne</t>
  </si>
  <si>
    <t xml:space="preserve">85214 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</si>
  <si>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</si>
  <si>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</si>
  <si>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</si>
  <si>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</si>
  <si>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</si>
  <si>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</si>
  <si>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</si>
  <si>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do Uchwały Nr VIII/50/2007</t>
  </si>
  <si>
    <t>Rady Miasta Pionki z dnia 22.02.2007r.</t>
  </si>
  <si>
    <t>Opracowanie projektów boisk i modernizacji szkół</t>
  </si>
  <si>
    <t>85295</t>
  </si>
  <si>
    <t>POZOSTAŁE ZADANIA W ZAKRESIE POLITYKI SPOŁECZNEJ</t>
  </si>
  <si>
    <t>85395</t>
  </si>
  <si>
    <t>EDUKACYJNA OPIEKA WYCHOWAWCZA</t>
  </si>
  <si>
    <t>85401</t>
  </si>
  <si>
    <t>Świetlice szkolne</t>
  </si>
  <si>
    <t>85495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</si>
  <si>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</si>
  <si>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</si>
  <si>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</si>
  <si>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</si>
  <si>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</si>
  <si>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</si>
  <si>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</si>
  <si>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</si>
  <si>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</si>
  <si>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</si>
  <si>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</si>
  <si>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</si>
  <si>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</si>
  <si>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</si>
  <si>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</si>
  <si>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</si>
  <si>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</si>
  <si>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</si>
  <si>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KULTURA FIZYCZNA I SPORT</t>
  </si>
  <si>
    <t>92601</t>
  </si>
  <si>
    <t>Obiekty sportowe</t>
  </si>
  <si>
    <t>92695</t>
  </si>
  <si>
    <t>Ogółem wydatki</t>
  </si>
  <si>
    <t>Plan przychodów i rozchodów budżetu w 2007 r.</t>
  </si>
  <si>
    <t>Treść</t>
  </si>
  <si>
    <t>Klasyfikacja
§</t>
  </si>
  <si>
    <t>Kwota
2007 r.</t>
  </si>
  <si>
    <t>Przychody ogółem:</t>
  </si>
  <si>
    <t>Kredyty</t>
  </si>
  <si>
    <t>§ 952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</si>
  <si>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</si>
  <si>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</si>
  <si>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</si>
  <si>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</si>
  <si>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</si>
  <si>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</si>
  <si>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</si>
  <si>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</si>
  <si>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</si>
  <si>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</si>
  <si>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</si>
  <si>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</si>
  <si>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</si>
  <si>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</si>
  <si>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</si>
  <si>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</si>
  <si>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</si>
  <si>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</si>
  <si>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</si>
  <si>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</si>
  <si>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</si>
  <si>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</si>
  <si>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</si>
  <si>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</si>
  <si>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</si>
  <si>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</si>
  <si>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</si>
  <si>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</si>
  <si>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</si>
  <si>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</si>
  <si>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</si>
  <si>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</si>
  <si>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</si>
  <si>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Prognoza kwoty długu i spłat na rok 2007 i lata następne</t>
  </si>
  <si>
    <t>Wyszczególnienie</t>
  </si>
  <si>
    <t>Kwota długu na dzień 31.12.2006</t>
  </si>
  <si>
    <t>P r o g n o z a</t>
  </si>
  <si>
    <r>
      <t xml:space="preserve">Zobowiązania wg tytułów dłużnych: </t>
    </r>
    <r>
      <rPr>
        <sz val="10"/>
        <rFont val="Times New Roman"/>
        <family val="1"/>
      </rPr>
      <t>(1.1+1.2+1.3)</t>
    </r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</si>
  <si>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</si>
  <si>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</si>
  <si>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</si>
  <si>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</si>
  <si>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</si>
  <si>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</si>
  <si>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</si>
  <si>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Planowane w roku budżetowym (bez prefinansowania):</t>
  </si>
  <si>
    <t>1.2.1</t>
  </si>
  <si>
    <t>Budowa budynku pomocniczo-socjalnego na targowisku przy        ul. Zwycięstwa</t>
  </si>
  <si>
    <t xml:space="preserve">Miejski Zakład Usług Komunalnych </t>
  </si>
  <si>
    <t>pożyczki</t>
  </si>
  <si>
    <t>1.2.2</t>
  </si>
  <si>
    <t>kredyty,  w tym:</t>
  </si>
  <si>
    <t>EBOiR</t>
  </si>
  <si>
    <t>1.2.3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</si>
  <si>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</si>
  <si>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</si>
  <si>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</si>
  <si>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</si>
  <si>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</si>
  <si>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</si>
  <si>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</si>
  <si>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</si>
  <si>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</si>
  <si>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</si>
  <si>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</si>
  <si>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</si>
  <si>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</si>
  <si>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</si>
  <si>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</si>
  <si>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</si>
  <si>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</si>
  <si>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</si>
  <si>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</si>
  <si>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</si>
  <si>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</si>
  <si>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</si>
  <si>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</si>
  <si>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r>
      <t xml:space="preserve">długu </t>
    </r>
    <r>
      <rPr>
        <sz val="10"/>
        <rFont val="Times New Roman"/>
        <family val="1"/>
      </rPr>
      <t>(art. 170 ust. 1)         (1-2.1-2.2):3</t>
    </r>
  </si>
  <si>
    <t>6.2</t>
  </si>
  <si>
    <r>
      <t xml:space="preserve">długu po uwzględnieniu wyłączeń </t>
    </r>
    <r>
      <rPr>
        <sz val="10"/>
        <rFont val="Times New Roman"/>
        <family val="1"/>
      </rPr>
      <t>(art. 170 ust. 3)
(1.1+1.2-2.1):3</t>
    </r>
  </si>
  <si>
    <t>6.3</t>
  </si>
  <si>
    <r>
      <t xml:space="preserve">spłaty zadłużenia </t>
    </r>
    <r>
      <rPr>
        <sz val="10"/>
        <rFont val="Times New Roman"/>
        <family val="1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</si>
  <si>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</si>
  <si>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Times New Roman"/>
        <family val="1"/>
      </rPr>
      <t>(art. 169 ust. 3)      (2.1+2.3):3</t>
    </r>
  </si>
  <si>
    <t>Budowa oświetlenia ulic Polnej, Kościuszki, Dąbrowskiej i A.Krajowej</t>
  </si>
  <si>
    <t xml:space="preserve"> PLAN WYDATKÓW                                                                                                                                                                          budżetu Miasta Pionki                                                                                                                                                                                                       na 2007 rok</t>
  </si>
  <si>
    <t>w zł.</t>
  </si>
  <si>
    <t>L.p.</t>
  </si>
  <si>
    <t>DZIAŁ  ROZDZIAŁ  PARAGRAF</t>
  </si>
  <si>
    <t>PLAN 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2007 rok</t>
  </si>
  <si>
    <t>I</t>
  </si>
  <si>
    <t>010 ROLNICTWO i ŁOWIECTWO</t>
  </si>
  <si>
    <t>01030 IZBY ROLNICZE</t>
  </si>
  <si>
    <t xml:space="preserve">§ 2850 wpłaty gmin na rzecz izb rolniczych w wysokości 2% uzyskanych wpływów z podatku rolnego </t>
  </si>
  <si>
    <t>II</t>
  </si>
  <si>
    <t>400 WYTWARZANIE I ZAOPATRYWANIE W ENERGIĘ ELEKTRYCZNĄ, GAZ I WODĘ</t>
  </si>
  <si>
    <t>40001 DOSTARCZANIE CIEPŁA</t>
  </si>
  <si>
    <t xml:space="preserve">§ 3020  wydatki osobowe niezaliczone do wynagrodzeń </t>
  </si>
  <si>
    <t>§ 4010 wynagrodzenia osobowe pracowników</t>
  </si>
  <si>
    <t>§ 4040 dodatkowe wynagrodzenie roczne</t>
  </si>
  <si>
    <t>§ 4110 składki na ubezpieczenia społeczne</t>
  </si>
  <si>
    <t>§ 4120 składki na Fundusz Pracy</t>
  </si>
  <si>
    <t>§ 4140 wpłaty na Państwowy Fundusz Rehabilitacji Osób Niepełnosprawnych</t>
  </si>
  <si>
    <t>§ 4170 wynagrodzenia bezosobowe</t>
  </si>
  <si>
    <t>§ 4210 zakup materiałów i wyposażenia</t>
  </si>
  <si>
    <t>§ 4260 zakup energii</t>
  </si>
  <si>
    <t>§ 4270 zakup usług remontowych</t>
  </si>
  <si>
    <t>§ 4280 zakup usług zdrowotnych</t>
  </si>
  <si>
    <t>§ 4300 zakup usług pozostałych</t>
  </si>
  <si>
    <t>§ 4360 opłaty z tytułu zakupu usług telekomunikacji telefonii komórkowej</t>
  </si>
  <si>
    <t>§ 4370 opłaty z tytułu zakupu usług telekomunikacji telefonii stacjonarnej</t>
  </si>
  <si>
    <t>§ 4390 zakup usług obejmujących wykonanie ekspertyz, analiz i opinii</t>
  </si>
  <si>
    <t>§ 4410 podróże służbowe krajowe</t>
  </si>
  <si>
    <t>§ 4430 różne opłaty i składki</t>
  </si>
  <si>
    <t>§ 4440 odpisy na zakładowy fundusz świadczeń socjalnych</t>
  </si>
  <si>
    <t>§ 4480 podatek od nieruchomości</t>
  </si>
  <si>
    <t>§ 4520 opłaty na rzecz budżetów jednostek samorządu terytorialnego</t>
  </si>
  <si>
    <t>§ 4530 podatek od towarów i usług VAT</t>
  </si>
  <si>
    <t>§ 4580 pozostałe odsetki</t>
  </si>
  <si>
    <t xml:space="preserve">§ 4700 szkolenia pracowników niebędących członkami korpusu służby cywilnej </t>
  </si>
  <si>
    <t>§ 4740 zakup materiałów do sprzętu drukarskiego i urządzeń kserograficznych</t>
  </si>
  <si>
    <t>§ 4750 zakup akcesoriów komputerwowych, w tym programów i licencji</t>
  </si>
  <si>
    <t xml:space="preserve">§ 6050 wydatki inwestycyjne jednostek budżetowych </t>
  </si>
  <si>
    <t>40002 DOSTARCZANIE WODY</t>
  </si>
  <si>
    <t>§ 4260 zakup energi</t>
  </si>
  <si>
    <t>§ 4750 zakup akcespriów komputerowych, w tym programów komputerowych</t>
  </si>
  <si>
    <t>§ 6050 wydatki inwestycyjne jednostek budżetowych</t>
  </si>
  <si>
    <t>§ 6060 wydatki na zakupy inwestycyjne jednostek budżetowych</t>
  </si>
  <si>
    <t>III</t>
  </si>
  <si>
    <t>600 TRANSPORT I ŁĄCZNOŚĆ</t>
  </si>
  <si>
    <t>60004 LOKALNY TRANSPORT ZBIOROWY</t>
  </si>
  <si>
    <t>60016 DROGI PUBLICZNE GMINNE</t>
  </si>
  <si>
    <t xml:space="preserve">§ 4300 zakup usług pozostałych </t>
  </si>
  <si>
    <t>IV</t>
  </si>
  <si>
    <t>630 TURYSTYKA</t>
  </si>
  <si>
    <t>63095 POZOSTAŁA DZIAŁALNOŚC</t>
  </si>
  <si>
    <t>§ 2820 dotacja celowa z budżetu na finansowanie lub dofinansowanie zadań zleconych do realizacji stowarzyszeniom</t>
  </si>
  <si>
    <t>V</t>
  </si>
  <si>
    <t>700 GOSPODARKA  MIESZKANIOWA</t>
  </si>
  <si>
    <t>70005 GOSPODARKA GRUNTAMI I NIERUCHOMOŚCIAMI</t>
  </si>
  <si>
    <t>§ 4300 zakup usług pozostałych w tym kaucje 70000</t>
  </si>
  <si>
    <t xml:space="preserve">a) Fundusz Remontowy Wspólnot </t>
  </si>
  <si>
    <t>b) opłata za wyłączenie gruntów leśnych</t>
  </si>
  <si>
    <t>c) zwrot kaucji</t>
  </si>
  <si>
    <t>§ 4590 kary i odszkodowania wypłacane na rzecz osób fizycznych</t>
  </si>
  <si>
    <t>VI</t>
  </si>
  <si>
    <t>710 DZIAŁALNOŚĆ USŁUGOWA</t>
  </si>
  <si>
    <t>71004 PLANY ZAGOSPODAROWANIA PRZESTRZENNEGO</t>
  </si>
  <si>
    <t>VII</t>
  </si>
  <si>
    <t>750 ADMINISTRACJA PUBLICZNA</t>
  </si>
  <si>
    <t>75011 URZĘDY WOJEWÓDZKIE</t>
  </si>
  <si>
    <t xml:space="preserve">75022 RADY GMIN (miast i miast na prawach powiatu) </t>
  </si>
  <si>
    <t>§ 3030 różne wydatki na rzecz osób fizycznych</t>
  </si>
  <si>
    <t>§ 4360 opłaty z tytułu zakupu usług telekomunikacyjnych telefonii komórkowej</t>
  </si>
  <si>
    <t>§ 4370 opłaty z tytułu zakupu usług telekomunikacyjnych telefonii stacjonarnej</t>
  </si>
  <si>
    <t>§ 4740 zakup materiałow papierniczych do sprzętu drukarskiego i urządzeń kserograficznych</t>
  </si>
  <si>
    <t>§ 4750 zakup akcesoriów komputerowych, w tym programów i licencji</t>
  </si>
  <si>
    <t>75023 URZĘDY GMIN (miast i miast na prawach powiatu)</t>
  </si>
  <si>
    <t>§ 4350 zakup ussług dostępu do sieci Internet</t>
  </si>
  <si>
    <t>§ 4420 podróże służbowe zagraniczne</t>
  </si>
  <si>
    <t>75075 PROMOCJA JEDNOTEK SAMORZĄDU TERYTORIALNEGO</t>
  </si>
  <si>
    <t>75095 POZOSTAŁA DZIAŁALNOŚĆ</t>
  </si>
  <si>
    <t>VIII</t>
  </si>
  <si>
    <t>751 URZĘDY NACZELNYCH ORGANÓW WŁADZY PAŃSTWOWEJ, KONTROLI I OCHRONY PRAWA ORAZ SĄDOWNICTWA</t>
  </si>
  <si>
    <t>75101 URZĘDY NACZELNYCH ORGANÓW WŁADZY PAŃSTWOWEJ, KONTROLI I OCHRONY PRAWA</t>
  </si>
  <si>
    <t>IX</t>
  </si>
  <si>
    <t>752 OBRONA NARODOWA</t>
  </si>
  <si>
    <t>75212 POZOSTAŁE WYDATKI OBRONNE</t>
  </si>
  <si>
    <t>X</t>
  </si>
  <si>
    <t>754 BEZPIECZEŃSTWO PUBLICZNE I OCHRONA PRZECIWPOŻAROWA</t>
  </si>
  <si>
    <t>75412 OCHOTNICZE STRAŻE POŻARNE</t>
  </si>
  <si>
    <t>§ 3020  wydatki osobowe niezaliczone do wynagrodzeń</t>
  </si>
  <si>
    <t>§ 4350 zakup usług dostępu do sieci Internet</t>
  </si>
  <si>
    <t>75414 OBRONA CYWILNA</t>
  </si>
  <si>
    <t>75416 STRAŻ MIEJSKA</t>
  </si>
  <si>
    <t>75495 POZOSTAŁA DZIAŁALNOŚĆ</t>
  </si>
  <si>
    <t>XI</t>
  </si>
  <si>
    <t>756 DOCHODY OD OSÓB PRAWNYCH, OD OSÓB FIZYCZNYCH I OD INNYCH JEDNOSTEK NIE POSIADAJĄCYCH OSOBOWOŚCI PRAWNEJ ORAZ WYDATKI ZWIĄZANE Z ICH POBOREM</t>
  </si>
  <si>
    <t>75647  POBÓR PODATKÓW, OPŁAT I NIEOPODATKOWANYCH NALEŻNOŚCI BUDŻETOWYCH</t>
  </si>
  <si>
    <t>XII</t>
  </si>
  <si>
    <t>757 OBSŁUGA DŁUGU PUBLICZNEGO</t>
  </si>
  <si>
    <t>75702 OBSŁUGA PAPIERÓW WARTOŚCIOWYCH, KREDYTÓW                                                                                     I POŻYCZEK JEDNOSTEK SAMORZĄDU TERYTORIALNEGO</t>
  </si>
  <si>
    <t>§ 8010 różne rozliczenia z bankami związane z obsługą długu publicznego</t>
  </si>
  <si>
    <t>§ 8070 odsetki i dyskonto od krajowych skarbowych papierów wartościowych oraz krajowych pożyczek i kredytów</t>
  </si>
  <si>
    <t>§ 8110 odsetki od samorządowych papierów wartościowych</t>
  </si>
  <si>
    <t>XIII</t>
  </si>
  <si>
    <t>758 RÓŻNE ROZLICZENIA</t>
  </si>
  <si>
    <t>75818 REZERWY OGÓLNE I CELOWE</t>
  </si>
  <si>
    <t>§ 4810 rezerwy</t>
  </si>
  <si>
    <t>XIV</t>
  </si>
  <si>
    <t>801 OŚWIATA I WYCHOWANIE</t>
  </si>
  <si>
    <t>80101 SZKOŁY PODSTAWOWE</t>
  </si>
  <si>
    <t xml:space="preserve">§ 4210 zakup materiałów i wyposażenia      </t>
  </si>
  <si>
    <t>§ 4240 zakup pomocy naukowych, dydaktycznych i książek</t>
  </si>
  <si>
    <t xml:space="preserve">§ 4270 zakup usług remontowych </t>
  </si>
  <si>
    <t>§ 4700 szkolenie pracowników niebędących członkami korpusu słuzby cywilnej</t>
  </si>
  <si>
    <t>§ 4740 zakup materiałów papierniczych do sprzętu drukarskiego i urządzeń kserograficznych</t>
  </si>
  <si>
    <t>80103 ODDZIAŁY PRZEDSZKOLNE W SZKOŁACH PODSTAWOWYCH</t>
  </si>
  <si>
    <t>§ 3020 nagrody i wydatki niezaliczane do wynagrodzeń</t>
  </si>
  <si>
    <t>80104 PRZEDSZKOLA</t>
  </si>
  <si>
    <t>§ 4220 zakup środków żywności</t>
  </si>
  <si>
    <t>80110 GIMNAZJA</t>
  </si>
  <si>
    <t>§ 4700 szkolenie pracowników niebędących członkamu korpusu słuzby cywilnej`</t>
  </si>
  <si>
    <t>do uchwały nr XVIII/106/2007</t>
  </si>
  <si>
    <t>Rady Miasta Pionki z dnia 11.07.2007r.</t>
  </si>
  <si>
    <t>80114 ZESPOŁY EKOMONICZNO- ADMINISTRACYJNE SZKÓŁ</t>
  </si>
  <si>
    <t>80146 DOKSZTAŁCANIE I DOSKONALENIE NAUCZYCIELI</t>
  </si>
  <si>
    <t>XV</t>
  </si>
  <si>
    <t>851 OCHRONA ZDROWIA</t>
  </si>
  <si>
    <t>85149 PROGRAMY PROFILAKTYKI ZDROWOTNEJ</t>
  </si>
  <si>
    <t>85153 ZWALCZANIE NARKOMANII</t>
  </si>
  <si>
    <t>85154 PRZECIWDZIAŁANIE ALKOHOLIZMOWI</t>
  </si>
  <si>
    <t>85195 POZOSTAŁA DZIAŁALNOŚĆ</t>
  </si>
  <si>
    <t>§ 2820 dotacja celowa z budżetu na finansowanie lub dofinansowanie zadań zleconych do realizacji stowrzyszeniom</t>
  </si>
  <si>
    <t>XVI</t>
  </si>
  <si>
    <t>852 POMOC SPOŁECZNA</t>
  </si>
  <si>
    <t xml:space="preserve">85203 OŚRODKI WSPARCIA </t>
  </si>
  <si>
    <t>§ 4230 zakup leków i materiałów medycznych</t>
  </si>
  <si>
    <t>§ 4300  zakup usług pozostałych</t>
  </si>
  <si>
    <t>§ 4700 szkolenie pracowników niebędących członkamu korpusu słuzby cywilnej</t>
  </si>
  <si>
    <t>85212 ŚWIADCZENIA RODZINNE, ZALICZKA ALIMENTACYJNA ORAZ SKŁADKI NA UBEZPIECZENIA EMERYTALNE I RENTOWE Z UBEZPIECZENIA SPOŁECZNEGO</t>
  </si>
  <si>
    <t>§ 3110 świadczenia społeczne</t>
  </si>
  <si>
    <t>§ 4410 podróże słuzbowe krajowe</t>
  </si>
  <si>
    <t>85213 SKŁADKI NA UBEZPIECZENIA ZDROWOTNE OPŁACANE ZA OSOBY POBIERAJĄCE NIEKTÓRE ŚWIADCZENIA Z POMOCY SPOŁECZNEJ ORAZ NIEKTÓRE ŚWIADCZENIA RODZINNE</t>
  </si>
  <si>
    <t>§ 4130 składki na ubezpieczenia zdrowotne</t>
  </si>
  <si>
    <t>85214 ZASIŁKI I POMOC W NATURZE ORAZ SKŁADKI NA UBEZPIECZENIA EMERYTALNE I RENTOWE</t>
  </si>
  <si>
    <t>§ 4290 zakup świadczeń zdrowotnych dla osób nie objętych obowiązkiem ubezpieczenia zdrowotnego</t>
  </si>
  <si>
    <t>§ 4330 zakup usług przez jednostki samorządu terytorialnego od innych jednostek samorządu terytorialnego</t>
  </si>
  <si>
    <t>85215 DODATKI MIESZKANIOWE</t>
  </si>
  <si>
    <t>85219 OŚRODKI POMOCY SPOŁECZNEJ</t>
  </si>
  <si>
    <t>§ 4140 wpłaty na Państwowy Fundusz Rehablitacji Osób Niepełnosprawnych</t>
  </si>
  <si>
    <t>85228 USŁUGI OPIEKUŃCZE                                                                                                                                                     I SPECJALISTYCZNE USŁUGI OPIEKUŃCZE</t>
  </si>
  <si>
    <t xml:space="preserve">§ 4280 zakup usług zdrowotnych </t>
  </si>
  <si>
    <t>85295 POZOSTAŁA DZIAŁALNOŚĆ</t>
  </si>
  <si>
    <t>XVII</t>
  </si>
  <si>
    <t>853 POZOSTAŁE ZADANIA W ZAKRESIE POLITYKI SPOŁECZNEJ</t>
  </si>
  <si>
    <t>85395 POZOSTAŁA DZIAŁALNOŚĆ</t>
  </si>
  <si>
    <t>§ 3020 wydatki osobowe niezaliczane do wynagrodzeń</t>
  </si>
  <si>
    <t xml:space="preserve">§ 4210 zakup materiałów i wyposażenia </t>
  </si>
  <si>
    <t xml:space="preserve">§ 4430 różne opłaty i składki </t>
  </si>
  <si>
    <t>XVIII</t>
  </si>
  <si>
    <t>854 EDUKACYJNA OPIEKA WYCHOWAWCZA</t>
  </si>
  <si>
    <t>Plan dotacji celowych                                                                                                                                                                                                                                                                                                                      otrzymanych z budżetu państwa na realizację                                                                                                                                                                                                                                                                                       przez Miasto Pionki zadań zleconych                                                                                                                                                                                                                              na 2007 rok</t>
  </si>
  <si>
    <t>Dział   Rozdział   Paragraf</t>
  </si>
  <si>
    <t>Plan                                                                                                                                                                                                                                                             na 2007r.</t>
  </si>
  <si>
    <t>85401 ŚWIETLICE SZKOLNE</t>
  </si>
  <si>
    <t>85495 POZOSTAŁA DZIAŁALNOŚĆ</t>
  </si>
  <si>
    <t>XIX</t>
  </si>
  <si>
    <t>900 GOSPODARKA KOMUNALNA                                                                                                                    I OCHRONA ŚRODOWISKA</t>
  </si>
  <si>
    <t>90001 GOSPODARKA ŚCIEKOWA I OCHRONA WÓD</t>
  </si>
  <si>
    <t>90002 GOSPODARKA ODPADAMI</t>
  </si>
  <si>
    <t>90003 OCZYSZCZANIE MIAST I WSI</t>
  </si>
  <si>
    <t>90004 UTRZYMANIE ZIELENI W MIASTACH I GMINACH</t>
  </si>
  <si>
    <t>90015 OŚWIETLENIE ULIC, PLACÓW                                                                                                                                 I DRÓG</t>
  </si>
  <si>
    <t>90095 POZOSTAŁA DZIAŁALNOŚĆ</t>
  </si>
  <si>
    <t xml:space="preserve">§ 4260 zakup energii </t>
  </si>
  <si>
    <t>remont i konserwacja pomników pamięci narodowej</t>
  </si>
  <si>
    <t>remonty bieżące lokali użytkowych</t>
  </si>
  <si>
    <t>zapobieganie wściekliźnie</t>
  </si>
  <si>
    <t>targowica</t>
  </si>
  <si>
    <t>pozostałe usługi w lokalach użytkowych</t>
  </si>
  <si>
    <t>XX</t>
  </si>
  <si>
    <t>921 KULTURA I OCHRONA DZIEDZICTWA NARODOWEGO</t>
  </si>
  <si>
    <t>92109 DOMY I OŚRODKI KULTURY, ŚWIETLICE I KLUBY</t>
  </si>
  <si>
    <t>§ 2480 dotacja podmiotowa z budżetu dla samorządowej instytucji kultury</t>
  </si>
  <si>
    <t>92116 BIBLIOTEKI</t>
  </si>
  <si>
    <t>92195 POZOSTAŁA DZIAŁALNOŚĆ</t>
  </si>
  <si>
    <t>XXI</t>
  </si>
  <si>
    <t>926 KULTURA FIZYCZNA I SPORT</t>
  </si>
  <si>
    <t>92601 OBIEKTY SPORTOWE</t>
  </si>
  <si>
    <t>92695 POZOSTAŁA DZIAŁALNOŚĆ</t>
  </si>
  <si>
    <t>RAZEM</t>
  </si>
  <si>
    <t>PLAN                                                                                                                                                                                  wydatków  związanych z realizacją przez Miasto Pionki zadań z zakresu administracji rządowej i innych zadań zleconych gminie ustawami                                                                                                                                                                                                                                  na 2007 rok</t>
  </si>
  <si>
    <t>Dział,  Rozdział, Paragraf</t>
  </si>
  <si>
    <t>Plan                                                                                                                                                                                                                                na 2007 rok</t>
  </si>
  <si>
    <t>§ 3020 wydatki osobowe niezaliczone do wynagrodzeń (bez nagród)</t>
  </si>
  <si>
    <t>§ 4350 opłata za usługi internetowe</t>
  </si>
  <si>
    <t>§ 4700 szkolenie pracowników niebędoących członkami służby cywilnej</t>
  </si>
  <si>
    <t>85214  ZASIŁKI I POMOC W NATURZE ORAZ SKŁADKI NA UBEZPIECZENIA EMERYTALNE I RENTOWE</t>
  </si>
  <si>
    <t>PLAN                                                                                                                                                                                                                                                   DOTACJI DLA INSTYTUCJI KULTURY                                                                                                                                                                                          na  2007  rok</t>
  </si>
  <si>
    <t>Dział rozdział</t>
  </si>
  <si>
    <t>Nazwa Instytucji</t>
  </si>
  <si>
    <t>Plan                                                                                                                                                                                                                                                                      na 2007 rok</t>
  </si>
  <si>
    <t>1.</t>
  </si>
  <si>
    <t>921                                                                                                                  92109</t>
  </si>
  <si>
    <t>Miejski Ośrodek Kultury w Pionkach</t>
  </si>
  <si>
    <t>2.</t>
  </si>
  <si>
    <t>921                                                                                                                  92116</t>
  </si>
  <si>
    <t>Miejska Biblioteka Publiczna w Pionkach</t>
  </si>
  <si>
    <t>Plan                                                                                                                                          dotacji udzielonych podmiotom niezaliczanym do sektora finansów publicznych                                                                                                      na 2007 rok</t>
  </si>
  <si>
    <t>Plan                                                                                                                                                                                                                                                                             na 2007 rok</t>
  </si>
  <si>
    <t>63095 POZOSTAŁA DZIAŁANOŚĆ</t>
  </si>
  <si>
    <t>w tym dla :</t>
  </si>
  <si>
    <t>Polskie Stowarzyszenie Diabetyków Zarząd Miejski w Pionkach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</si>
  <si>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</si>
  <si>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ZHR Okręg Mazowiecki Odwód Ziemia Radomska</t>
  </si>
  <si>
    <t>Parafialny Zespół Caritas przy Parafii Św.Barbary w Pionkach</t>
  </si>
  <si>
    <t xml:space="preserve">§ 2820 dotacja celowa z budżetu na finansowanie lub dofinansowanie zadań zleconych do realizacji stowarzyszeniom </t>
  </si>
  <si>
    <t>ZHP Chorągiew Mazowiecka Hufiec Pionki</t>
  </si>
  <si>
    <t>KS "Proch"</t>
  </si>
  <si>
    <t>UMKS "Junior"</t>
  </si>
  <si>
    <t>TPD</t>
  </si>
  <si>
    <t>UMKS BETA</t>
  </si>
  <si>
    <t>Pionkowskie Towarzystwo Siatkówki</t>
  </si>
  <si>
    <t>§ 2820 dotacja celowa z budżetu na finansowanie lub dofinansowanie zadań zleconych do realizacji stowarzyszeniom w tym:</t>
  </si>
  <si>
    <t>Ognisko Muzyczne</t>
  </si>
  <si>
    <t>UKS "Champion"</t>
  </si>
  <si>
    <t>MUKS "Delfin"</t>
  </si>
  <si>
    <t>UMKS "Beta"</t>
  </si>
  <si>
    <t xml:space="preserve">Plan dochodów                                                                                                                                                                                                                                      budżetu Miasta Pionki                                                                                                                                                                                                                                  na 2007r. </t>
  </si>
  <si>
    <t>Dział Rozdział Paragraf</t>
  </si>
  <si>
    <t>Plan                                                                                                                                                                                                                                      na 2007r.</t>
  </si>
  <si>
    <t>400 Wytwarzanie i zaopatrywanie w energię elektryczną, gaz i wodę</t>
  </si>
  <si>
    <t>40001 Dostarczanie ciepła</t>
  </si>
  <si>
    <t>§ 0830 wpływy z usług</t>
  </si>
  <si>
    <t>§ 0920 pozostałe odsetki</t>
  </si>
  <si>
    <t>§ 0970 wpływy z różnych dochodów</t>
  </si>
  <si>
    <t>40002 Dostarczanie wody</t>
  </si>
  <si>
    <t>700 Gospodarka mieszkaniowa</t>
  </si>
  <si>
    <t>zakup pomp głębinowych</t>
  </si>
  <si>
    <t>opracowanie koncepcji budowy połączeń drogowych</t>
  </si>
  <si>
    <t>opracowanie koncepcji ścieżek rowerowych na terenie miasta i oklic</t>
  </si>
  <si>
    <t>opracowanie projektów boisk i modernizacja szkół</t>
  </si>
  <si>
    <t>Budowa budynku socjalno-pomocniczego na targowisku przy ul.Zwycięstwa</t>
  </si>
  <si>
    <t>projekt kanalizacji sanitarnej na terenie Pronitu (kanał I i II)</t>
  </si>
  <si>
    <t xml:space="preserve">rozbudowa miejskiej hali sportowej </t>
  </si>
  <si>
    <t>do Projektu Uchwały Nr ....</t>
  </si>
  <si>
    <t>Rady Miasta Pionki z dnia ..................</t>
  </si>
  <si>
    <t>70005 Gopodarka gruntami                                                                                                                 i nieruchomościami</t>
  </si>
  <si>
    <t>§ 0470 wpływy z opłat za zarząd, użytkowanie i użytkowanie wieczyste nieruchomościami</t>
  </si>
  <si>
    <t>§ 0690 wpływy z różnych opłat</t>
  </si>
  <si>
    <t>§ 0750 dochody z najmu i dzierżawy składników majątkowych Skarbu Państwa, jednostek samorządu terytorialnego lub innych jednostek zaliczanych do sektora finansów publicznych oraz innych umów o podobnym charakterze /dzierżawy/</t>
  </si>
  <si>
    <t>§ 0770 wpływy z tytułu odpłatnego nabycia prawa własności oraz prawa użytkowania wieczystego nieruchomościami</t>
  </si>
  <si>
    <t xml:space="preserve">§ 0870 wpływy ze sprzedaży składników majątkowych </t>
  </si>
  <si>
    <t>750 Administracja publiczna</t>
  </si>
  <si>
    <t>75011 Urzędy wojewódzkie</t>
  </si>
  <si>
    <t>§ 2010 dotacje celowe otrzymane z budżetu państwa na realizację zadań bieżących z zakresu administracji rządowej oraz innych zadań zleconych gminie /związkom gmin/ ustawami</t>
  </si>
  <si>
    <t>§ 2360 dochody jednostek samorządu terytorialnego związane z realizacją zadań z zakresu administracji rządowej oraz innych zadań zleconych ustawami</t>
  </si>
  <si>
    <t>75023 Urzędy gmin /miast i miast na prawach powiatu/</t>
  </si>
  <si>
    <t>751 Urzędy naczelnych organów władzy państwowej, kontroli i ochrony prawa oraz sądownictwa</t>
  </si>
  <si>
    <t>75101 Urzędy naczelnych organów władzy państwowej, kontroli i ochrony prawa oraz sądownictwa</t>
  </si>
  <si>
    <t>754 Bezpieczeństwo publiczne i ochrona przeciwpożarowa</t>
  </si>
  <si>
    <t xml:space="preserve">75416 Straż Miejska </t>
  </si>
  <si>
    <t>§ 0570 grzywny, mandaty i inne kary pieniężne od ludności</t>
  </si>
  <si>
    <t>756 Dochody od osób prawnych, od osób fizycznych i od innych jednostek nie posiadających osobowości prawnej oraz wydatki związane z ich poborem</t>
  </si>
  <si>
    <t>75601 Wpływy z podatku dochodowego od osób fizycznych</t>
  </si>
  <si>
    <t>§ 0350 podatek od działalności gospodarczej osób fizycznych, opłacany w formie karty podatkowej</t>
  </si>
  <si>
    <t xml:space="preserve">A. 190 000    
B.
C. </t>
  </si>
  <si>
    <t xml:space="preserve">A. 394 000     
B.
C. </t>
  </si>
  <si>
    <t>§ 0910 odsetki od nieterminowych wpłat z tytułu podatków i opłat</t>
  </si>
  <si>
    <t>75615 Wpływy z podatku rolnego, podatku leśnego, podatku od czynności cywilnoprawnych, podatków i opłat lokalnych od osób prawnych i innych jednostek organizacyjnych</t>
  </si>
  <si>
    <t>§ 0310 podatek od nieruchomości</t>
  </si>
  <si>
    <t>§ 0320 podatek rolny</t>
  </si>
  <si>
    <t>§ 0330 podatek leśny</t>
  </si>
  <si>
    <t>§ 0340 podatek od środków transportowych</t>
  </si>
  <si>
    <t>§ 0500 podatek od czynności cywilnoprawnych</t>
  </si>
  <si>
    <t>75616 Wpływy z podatku rolnego, podatku leśnego, podatku od spadków i darowizn, podatku od czynności cywilnoprawnych oraz podatków i opłat lokalnych od osób fizycznych</t>
  </si>
  <si>
    <t>§ 0360 podatek od spadków i darowizn</t>
  </si>
  <si>
    <t>§ 0370 podatek od posiadania psów</t>
  </si>
  <si>
    <t>§ 0430 wpływy z opłaty targowej</t>
  </si>
  <si>
    <t>§ 0450 wpływy z opłaty administracyjnej za czynności urzędowe</t>
  </si>
  <si>
    <t xml:space="preserve">§ 0490 wpływy z innych lokalnych opłat pobieranych przez jednostki samorządu terytorialnego na podstawie odrębnych ustaw </t>
  </si>
  <si>
    <t>75618 Wpływy z innych opłat stanowiących dochody jednostek samorządu terytorialnego na podstawie ustaw</t>
  </si>
  <si>
    <t>§ 0410 wpływy z opłaty skarbowej</t>
  </si>
  <si>
    <t>§ 0480 wpływy z opłat za zezwolenie na sprzedaż alkoholu</t>
  </si>
  <si>
    <t>§ 0490 wpływy z innych lokalnych opłat pobieranych przez jednostki samorządu terytorialnego na podstawie odrębnych ustaw</t>
  </si>
  <si>
    <t>75621 Udziały gmin w podatkach stanowiących dochód budżetu państwa</t>
  </si>
  <si>
    <t>§ 0010 podatek dochodowy od osób fizycznych</t>
  </si>
  <si>
    <t>§ 0020 podatek dochodowy od osób prawnych</t>
  </si>
  <si>
    <t>758 Różne rozliczenia</t>
  </si>
  <si>
    <t>75801 Część oświatowa subwencji ogólnej dla jednostek samorządu terytorialnego</t>
  </si>
  <si>
    <t>§ 2920 subwencje ogólne z budżetu państwa</t>
  </si>
  <si>
    <t>75807 Część wyrównawcza subwencji ogólnej dla gmin</t>
  </si>
  <si>
    <t>75831 Część równoważąca subwencji ogólnej dla gmin</t>
  </si>
  <si>
    <t>801 Oświata i wychowanie</t>
  </si>
  <si>
    <t>80101 Szkoły podstawowe</t>
  </si>
  <si>
    <t xml:space="preserve">§ 0750 dochody z najmu i dzierżawy składników majątkowych Skarbu Państwa, jednostek samorządu terytorialnego lub innych jednostek zaliczanych do sektora finansów publicznych oraz innych umów o podobnym charakterze </t>
  </si>
  <si>
    <t>80104 Przedszkola</t>
  </si>
  <si>
    <t>852 Pomoc społeczna</t>
  </si>
  <si>
    <t>85203 Ośrodki wsparcia</t>
  </si>
  <si>
    <t>85212 Świadczenia rodzinne, zaliczka alimentacyjna oraz składki na ubezpieczenia emerytalne i rentowe z ubezpieczenia społecznego</t>
  </si>
  <si>
    <t>85213 Składki na ubezpieczenie zdrowotne opłacane za osoby pobierające niektóre świadczenia z pomocy społecznej oraz niektóre świadczenia rodzinne</t>
  </si>
  <si>
    <t>85214 Zasiłki i pomoc w naturze oraz składki na ubezpieczenia emerytalne i rentowe</t>
  </si>
  <si>
    <t>Budowa boiska z trawy syntetycznej przy PSP Nr 5</t>
  </si>
  <si>
    <t>§ 2030 dotacje celowe otrzymane z budżetu państwa na realizację własnych zadań bieżących gmin /związków gmin/</t>
  </si>
  <si>
    <t>85219 Ośrodki pomocy społecznej</t>
  </si>
  <si>
    <t>85228 Usługi opiekuńcze i specjalistyczne usługi opiekuńcze</t>
  </si>
  <si>
    <t>85295 Pozostała działalność</t>
  </si>
  <si>
    <t>900 Gospodarka komunalna i ochrona środowiska</t>
  </si>
  <si>
    <t xml:space="preserve">90095 Pozostała działalność </t>
  </si>
  <si>
    <t>926 Kultura fizyczna i sport</t>
  </si>
  <si>
    <t>92601 Obiekty sportowe</t>
  </si>
  <si>
    <t>OGÓŁEM</t>
  </si>
  <si>
    <t>Dochody ogółem</t>
  </si>
  <si>
    <t>Plan dochodów                                                                                                                                                                                                                                                                                                     budżetu Miasta Pionki                                                                                                                                                                                                                                                                                                       według źródeł pochodzenia                                                                                                                                                                                                                                                                   na 2007 rok</t>
  </si>
  <si>
    <t>Lp.</t>
  </si>
  <si>
    <t>Źródła dochodów</t>
  </si>
  <si>
    <t>Plan                                                                                                                                                                                                                                                           na 2007r.</t>
  </si>
  <si>
    <t>DOCHODY WŁASNE</t>
  </si>
  <si>
    <t>Dochody z podatków i opłat                                                                                                               z tego:</t>
  </si>
  <si>
    <t>Wpływy z podatku od nieruchomości</t>
  </si>
  <si>
    <t>Wpływy z podatku od srodków transportu</t>
  </si>
  <si>
    <t>Podatki i opłaty od gospodarstw rolnych</t>
  </si>
  <si>
    <t xml:space="preserve">Podatek leśny </t>
  </si>
  <si>
    <t>Wpływy z karty podatkowej</t>
  </si>
  <si>
    <t>Wpływy z opłaty skarbowej</t>
  </si>
  <si>
    <t>Podatek od spadków i darowizn</t>
  </si>
  <si>
    <t>Opłata targowa</t>
  </si>
  <si>
    <t>Podatek od posiadania psów</t>
  </si>
  <si>
    <t>Podatek od czynności cywilnoprawnych</t>
  </si>
  <si>
    <t>Udziały w podatlach stanowiących dochodów budżetu państwa</t>
  </si>
  <si>
    <t>37,42% udział w podatku dochodowym od osób fizycznych</t>
  </si>
  <si>
    <t>6,71% udział w podatku dochodowym od osób prawnych</t>
  </si>
  <si>
    <t>Dochody z majątku gminy                                                                                                                 z tego:</t>
  </si>
  <si>
    <t>Dochody z najmu i dzierżawy lokali i gruntów</t>
  </si>
  <si>
    <t>Dochody za wieczyste użytkowanie</t>
  </si>
  <si>
    <t>Dochody ze sprzedaży mienia komunalnego</t>
  </si>
  <si>
    <t>Pozostałe dochody                                                                                                                             z tego:</t>
  </si>
  <si>
    <t>Wpływy z usług</t>
  </si>
  <si>
    <t>Wpływy za mandaty Straży Miejskiej</t>
  </si>
  <si>
    <t>Wpływy z różnych rozliczeń</t>
  </si>
  <si>
    <t>Odsetki</t>
  </si>
  <si>
    <t>Dochody z opłaty adiacenckiej, wpis do ewidencji działalności gospodarczej oraz zajęcie pasa drogowego</t>
  </si>
  <si>
    <t>DOTACJE CELOWE                                                                                                                        z tego:</t>
  </si>
  <si>
    <t>Na zadania własne</t>
  </si>
  <si>
    <t>Na zadania zlecone ustawowo</t>
  </si>
  <si>
    <t>SUBWENCJE</t>
  </si>
  <si>
    <t>część oświatowa subwencji</t>
  </si>
  <si>
    <t>część wyrównawcza subwencji</t>
  </si>
  <si>
    <t>część równoważąca subwencji</t>
  </si>
  <si>
    <t>Wydatki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</si>
  <si>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</si>
  <si>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</si>
  <si>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</si>
  <si>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</si>
  <si>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</si>
  <si>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</si>
  <si>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</si>
  <si>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</si>
  <si>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</si>
  <si>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</si>
  <si>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</si>
  <si>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</si>
  <si>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</si>
  <si>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</si>
  <si>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</si>
  <si>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</si>
  <si>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</si>
  <si>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</si>
  <si>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</si>
  <si>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</si>
  <si>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 xml:space="preserve">Wydatki majątkowe </t>
  </si>
  <si>
    <t>x</t>
  </si>
  <si>
    <t>1.1</t>
  </si>
  <si>
    <t>Program: ZPORR</t>
  </si>
  <si>
    <t>zakup sieci wodociagowej</t>
  </si>
  <si>
    <t>Modernizacja ulic i chodników miejskich</t>
  </si>
  <si>
    <t>Priorytet: 3</t>
  </si>
  <si>
    <t>Działanie: 3.3.</t>
  </si>
  <si>
    <t>Nazwa projektu:</t>
  </si>
  <si>
    <t>Razem wydatki:</t>
  </si>
  <si>
    <t>600-60016-6059</t>
  </si>
  <si>
    <t>z tego: 2007 r.</t>
  </si>
  <si>
    <t>2008 r.</t>
  </si>
  <si>
    <t>2009 r.</t>
  </si>
  <si>
    <t>2010 r.***</t>
  </si>
  <si>
    <t>Budowa systemu monitoringu w Pionkach</t>
  </si>
  <si>
    <t>754-75495-6059</t>
  </si>
  <si>
    <t>1.2</t>
  </si>
  <si>
    <t>załącznik Nr 11</t>
  </si>
  <si>
    <t>Załacznik Nr 2/1</t>
  </si>
  <si>
    <t>do Uchwały Nr IV/34/2006</t>
  </si>
  <si>
    <t>do Uchwały Nr VII/47/2007</t>
  </si>
  <si>
    <t>Rady Miasta Pionki z dnia 29.12.2006r</t>
  </si>
  <si>
    <t>Rady Miasta Pionki z dnia 13.02.2007.</t>
  </si>
  <si>
    <t>załącznik Nr 3</t>
  </si>
  <si>
    <t>Załącznik Nr 3/1</t>
  </si>
  <si>
    <t>Załacznik Nr 3-2</t>
  </si>
  <si>
    <t>Załącznik Nr 1</t>
  </si>
  <si>
    <t>Załżcznik Nr 1/1</t>
  </si>
  <si>
    <t>Załącznik Nr 9</t>
  </si>
  <si>
    <t>Załącznik Nr 8</t>
  </si>
  <si>
    <t>Załącznik Nr 5/1</t>
  </si>
  <si>
    <t>Załacznik Nr 2</t>
  </si>
  <si>
    <t>Budowa sieci kanalizacji sanitarnej i przepompowni we wschodniej części Miasta</t>
  </si>
  <si>
    <t>900-90095-6059</t>
  </si>
  <si>
    <t>1.3</t>
  </si>
  <si>
    <t>Reitalizacja historycznego budynku Kasyna na potrzeby stworzenia Centrum Aktywności lokalnej w Pionkach</t>
  </si>
  <si>
    <t>921-92195-6059</t>
  </si>
  <si>
    <t>1.4</t>
  </si>
  <si>
    <t>Rewitalizacja historycznego sationu sportowego w Pionkach</t>
  </si>
  <si>
    <t>Priorytet: 3.</t>
  </si>
  <si>
    <t>926-92601-6059</t>
  </si>
  <si>
    <t>Ogółem (1+2)</t>
  </si>
  <si>
    <t>Zadania inwestycyjne w 2007 r.</t>
  </si>
  <si>
    <t>w złotych</t>
  </si>
  <si>
    <t>Dział</t>
  </si>
  <si>
    <t>Rozdz.</t>
  </si>
  <si>
    <t>§**</t>
  </si>
  <si>
    <t>Nazwa zadania inwestycyjnego</t>
  </si>
  <si>
    <t>Łączne koszty finansowe</t>
  </si>
  <si>
    <t>Jednostka organizacyjna realizująca program lub koordynująca wykonanie programu</t>
  </si>
  <si>
    <t>rok budżetowy 2007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</si>
  <si>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</si>
  <si>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</si>
  <si>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</si>
  <si>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</si>
  <si>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</si>
  <si>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Modernizacja  ciepłowni i sieci cieplnych</t>
  </si>
  <si>
    <t>A.      
B.
C.
…</t>
  </si>
  <si>
    <t>Oddział Wodno Kanalizacyjno Ciepłowniczy</t>
  </si>
  <si>
    <t>Modernizacja ujęcia wody, oczyszalni ścieków, sieci sanitarnych i deszczowych.</t>
  </si>
  <si>
    <t>Zakup samochodu dostawczego</t>
  </si>
  <si>
    <t>Budowa i modernizacja ulic i chodników miejskich : ulica Staszica, ulica Krótka, ulica Zacisze, ulica Augustowska, ulica Kolejowa,  Mickiewicza ulica Zwycięstwa</t>
  </si>
  <si>
    <t>Urząd Miasta</t>
  </si>
  <si>
    <t xml:space="preserve">Budowa przejścia dla pieszych ul.Kozienicka - Al..Jana Pawła II na wysokości ul.Korczaka                                                                                                                            </t>
  </si>
  <si>
    <t xml:space="preserve">A.      
B.
C. </t>
  </si>
  <si>
    <t xml:space="preserve">Rewitalizacja Placu Konstytucji 3-go Maja na potrzeby rynku miejskiego                                                                                                                                                </t>
  </si>
  <si>
    <t xml:space="preserve">Regulacja własności gruntów </t>
  </si>
  <si>
    <t>Zakup sprzetu komputerowego i oprogramowania</t>
  </si>
  <si>
    <t>zakup samochodu dla SM</t>
  </si>
  <si>
    <t xml:space="preserve">Budowa systemu monitoringu w Pionkach                                                                                                                                                                          </t>
  </si>
  <si>
    <t xml:space="preserve">Wymiana stolarki i termomodernizacja Publicznej Szkoły Podstawowej Nr 5                                                                                                                                          </t>
  </si>
  <si>
    <t xml:space="preserve">Termomodernizacja budynku Przedszkola                                                                                                          Nr 2                                                                                                                                                                                      </t>
  </si>
  <si>
    <t>zakup sprzętu komputerowego i oprogramowania MOPS</t>
  </si>
  <si>
    <t>Miejski Ośrodek Pomocy Społecznej</t>
  </si>
  <si>
    <t>Czyny społeczne</t>
  </si>
  <si>
    <t>Budowa sieci kanalizacji sanitarnej i przepompowni we wschodniej części miasta</t>
  </si>
  <si>
    <t xml:space="preserve">A. 190000 MGiP     
B.
C. </t>
  </si>
  <si>
    <t xml:space="preserve">Zakup śmieciarki                                                                                                                                                                                                          </t>
  </si>
  <si>
    <t>Modernizacja oświetlenia</t>
  </si>
  <si>
    <t xml:space="preserve">Rewitalizacja historycznego budynku Kasyna na potrzeby stworzenia Centrum Aktywności Lokalnej                                                                                          </t>
  </si>
  <si>
    <t xml:space="preserve">A. 394000MGiP     
B.
C.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</si>
</sst>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1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u val="singleAccounting"/>
      <sz val="10"/>
      <name val="Times New Roman CE"/>
      <family val="1"/>
    </font>
    <font>
      <b/>
      <sz val="12"/>
      <name val="Times New Roman CE"/>
      <family val="1"/>
    </font>
    <font>
      <u val="single"/>
      <sz val="10"/>
      <name val="Times New Roman CE"/>
      <family val="1"/>
    </font>
    <font>
      <sz val="10"/>
      <name val="Times New Roman"/>
      <family val="1"/>
    </font>
    <font>
      <b/>
      <sz val="10"/>
      <name val="Arial CE"/>
      <family val="2"/>
    </font>
    <font>
      <i/>
      <u val="single"/>
      <sz val="10"/>
      <name val="Times New Roman CE"/>
      <family val="1"/>
    </font>
    <font>
      <i/>
      <u val="single"/>
      <sz val="10"/>
      <name val="Arial CE"/>
      <family val="2"/>
    </font>
    <font>
      <b/>
      <sz val="12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i/>
      <sz val="8"/>
      <name val="Arial"/>
      <family val="2"/>
    </font>
    <font>
      <sz val="6"/>
      <name val="Times New Roman CE"/>
      <family val="1"/>
    </font>
    <font>
      <i/>
      <sz val="10"/>
      <name val="Times New Roman CE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5"/>
      <name val="Times New Roman CE"/>
      <family val="1"/>
    </font>
    <font>
      <sz val="10"/>
      <color indexed="10"/>
      <name val="Times New Roman CE"/>
      <family val="1"/>
    </font>
    <font>
      <sz val="6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>
      <alignment/>
      <protection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1" fontId="3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1" fontId="7" fillId="0" borderId="1" xfId="0" applyNumberFormat="1" applyFont="1" applyFill="1" applyBorder="1" applyAlignment="1">
      <alignment horizontal="right" vertical="center"/>
    </xf>
    <xf numFmtId="41" fontId="1" fillId="0" borderId="1" xfId="0" applyNumberFormat="1" applyFont="1" applyFill="1" applyBorder="1" applyAlignment="1">
      <alignment/>
    </xf>
    <xf numFmtId="41" fontId="3" fillId="0" borderId="1" xfId="0" applyNumberFormat="1" applyFont="1" applyFill="1" applyBorder="1" applyAlignment="1">
      <alignment/>
    </xf>
    <xf numFmtId="41" fontId="7" fillId="0" borderId="1" xfId="0" applyNumberFormat="1" applyFont="1" applyFill="1" applyBorder="1" applyAlignment="1">
      <alignment/>
    </xf>
    <xf numFmtId="41" fontId="1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8" fillId="0" borderId="1" xfId="0" applyFont="1" applyFill="1" applyBorder="1" applyAlignment="1">
      <alignment wrapText="1"/>
    </xf>
    <xf numFmtId="41" fontId="8" fillId="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/>
    </xf>
    <xf numFmtId="3" fontId="3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wrapText="1"/>
    </xf>
    <xf numFmtId="41" fontId="0" fillId="0" borderId="1" xfId="0" applyNumberFormat="1" applyBorder="1" applyAlignment="1">
      <alignment/>
    </xf>
    <xf numFmtId="164" fontId="8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3" fontId="3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right"/>
    </xf>
    <xf numFmtId="0" fontId="13" fillId="0" borderId="0" xfId="0" applyFont="1" applyAlignment="1">
      <alignment/>
    </xf>
    <xf numFmtId="3" fontId="1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16" fillId="0" borderId="0" xfId="18" applyFont="1">
      <alignment/>
      <protection/>
    </xf>
    <xf numFmtId="0" fontId="17" fillId="0" borderId="1" xfId="18" applyFont="1" applyFill="1" applyBorder="1" applyAlignment="1">
      <alignment horizontal="center" vertical="center" wrapText="1"/>
      <protection/>
    </xf>
    <xf numFmtId="0" fontId="18" fillId="0" borderId="1" xfId="18" applyFont="1" applyBorder="1" applyAlignment="1">
      <alignment horizontal="center" vertical="center"/>
      <protection/>
    </xf>
    <xf numFmtId="0" fontId="17" fillId="0" borderId="2" xfId="18" applyFont="1" applyBorder="1" applyAlignment="1">
      <alignment horizontal="center"/>
      <protection/>
    </xf>
    <xf numFmtId="0" fontId="17" fillId="0" borderId="2" xfId="18" applyFont="1" applyBorder="1">
      <alignment/>
      <protection/>
    </xf>
    <xf numFmtId="0" fontId="17" fillId="0" borderId="0" xfId="18" applyFont="1">
      <alignment/>
      <protection/>
    </xf>
    <xf numFmtId="0" fontId="16" fillId="0" borderId="3" xfId="18" applyFont="1" applyBorder="1">
      <alignment/>
      <protection/>
    </xf>
    <xf numFmtId="3" fontId="16" fillId="0" borderId="3" xfId="18" applyNumberFormat="1" applyFont="1" applyBorder="1">
      <alignment/>
      <protection/>
    </xf>
    <xf numFmtId="0" fontId="16" fillId="0" borderId="3" xfId="18" applyFont="1" applyBorder="1" applyAlignment="1">
      <alignment/>
      <protection/>
    </xf>
    <xf numFmtId="3" fontId="16" fillId="0" borderId="3" xfId="18" applyNumberFormat="1" applyFont="1" applyBorder="1" applyAlignment="1">
      <alignment/>
      <protection/>
    </xf>
    <xf numFmtId="0" fontId="16" fillId="0" borderId="4" xfId="18" applyFont="1" applyBorder="1" applyAlignment="1">
      <alignment horizontal="center" vertical="center"/>
      <protection/>
    </xf>
    <xf numFmtId="0" fontId="16" fillId="0" borderId="5" xfId="18" applyFont="1" applyBorder="1">
      <alignment/>
      <protection/>
    </xf>
    <xf numFmtId="0" fontId="16" fillId="0" borderId="4" xfId="18" applyFont="1" applyBorder="1" applyAlignment="1">
      <alignment/>
      <protection/>
    </xf>
    <xf numFmtId="3" fontId="16" fillId="0" borderId="4" xfId="18" applyNumberFormat="1" applyFont="1" applyBorder="1">
      <alignment/>
      <protection/>
    </xf>
    <xf numFmtId="3" fontId="16" fillId="0" borderId="4" xfId="18" applyNumberFormat="1" applyFont="1" applyBorder="1" applyAlignment="1">
      <alignment/>
      <protection/>
    </xf>
    <xf numFmtId="3" fontId="16" fillId="0" borderId="6" xfId="18" applyNumberFormat="1" applyFont="1" applyBorder="1" applyAlignment="1">
      <alignment/>
      <protection/>
    </xf>
    <xf numFmtId="3" fontId="17" fillId="0" borderId="1" xfId="18" applyNumberFormat="1" applyFont="1" applyBorder="1">
      <alignment/>
      <protection/>
    </xf>
    <xf numFmtId="0" fontId="19" fillId="0" borderId="0" xfId="18" applyFont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3" fontId="10" fillId="0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 vertical="top" wrapText="1"/>
    </xf>
    <xf numFmtId="3" fontId="24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26" fillId="0" borderId="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/>
    </xf>
    <xf numFmtId="0" fontId="28" fillId="0" borderId="0" xfId="0" applyFont="1" applyAlignment="1">
      <alignment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3" fontId="24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 indent="1"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left" wrapText="1" indent="8"/>
    </xf>
    <xf numFmtId="0" fontId="24" fillId="0" borderId="9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3" fontId="24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vertical="top" wrapText="1"/>
    </xf>
    <xf numFmtId="3" fontId="24" fillId="0" borderId="1" xfId="0" applyNumberFormat="1" applyFont="1" applyBorder="1" applyAlignment="1">
      <alignment/>
    </xf>
    <xf numFmtId="0" fontId="24" fillId="0" borderId="0" xfId="0" applyFont="1" applyAlignment="1">
      <alignment/>
    </xf>
    <xf numFmtId="3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24" fillId="0" borderId="1" xfId="0" applyFont="1" applyBorder="1" applyAlignment="1">
      <alignment horizontal="left" wrapText="1" indent="1"/>
    </xf>
    <xf numFmtId="4" fontId="10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17" fillId="0" borderId="1" xfId="18" applyFont="1" applyFill="1" applyBorder="1" applyAlignment="1">
      <alignment horizontal="center" vertical="center"/>
      <protection/>
    </xf>
    <xf numFmtId="0" fontId="17" fillId="0" borderId="1" xfId="18" applyFont="1" applyFill="1" applyBorder="1" applyAlignment="1">
      <alignment horizontal="center" vertical="center" wrapText="1"/>
      <protection/>
    </xf>
    <xf numFmtId="0" fontId="14" fillId="0" borderId="0" xfId="18" applyFont="1" applyAlignment="1">
      <alignment horizont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6" fillId="0" borderId="0" xfId="18" applyFont="1" applyAlignment="1">
      <alignment horizontal="right"/>
      <protection/>
    </xf>
    <xf numFmtId="0" fontId="19" fillId="0" borderId="0" xfId="18" applyFont="1" applyAlignment="1">
      <alignment horizontal="left"/>
      <protection/>
    </xf>
    <xf numFmtId="0" fontId="16" fillId="0" borderId="10" xfId="18" applyFont="1" applyBorder="1" applyAlignment="1">
      <alignment horizontal="center" vertical="center"/>
      <protection/>
    </xf>
    <xf numFmtId="0" fontId="16" fillId="0" borderId="3" xfId="18" applyFont="1" applyBorder="1" applyAlignment="1">
      <alignment horizontal="center" vertical="center"/>
      <protection/>
    </xf>
    <xf numFmtId="0" fontId="16" fillId="0" borderId="11" xfId="18" applyFont="1" applyBorder="1" applyAlignment="1">
      <alignment horizontal="left"/>
      <protection/>
    </xf>
    <xf numFmtId="0" fontId="16" fillId="0" borderId="4" xfId="18" applyFont="1" applyBorder="1" applyAlignment="1">
      <alignment horizontal="left"/>
      <protection/>
    </xf>
    <xf numFmtId="0" fontId="16" fillId="0" borderId="6" xfId="18" applyFont="1" applyBorder="1" applyAlignment="1">
      <alignment horizontal="left"/>
      <protection/>
    </xf>
    <xf numFmtId="0" fontId="16" fillId="0" borderId="9" xfId="18" applyFont="1" applyBorder="1" applyAlignment="1">
      <alignment horizontal="left"/>
      <protection/>
    </xf>
    <xf numFmtId="0" fontId="16" fillId="0" borderId="0" xfId="18" applyFont="1" applyBorder="1" applyAlignment="1">
      <alignment horizontal="left"/>
      <protection/>
    </xf>
    <xf numFmtId="0" fontId="16" fillId="0" borderId="12" xfId="18" applyFont="1" applyBorder="1" applyAlignment="1">
      <alignment horizontal="left"/>
      <protection/>
    </xf>
    <xf numFmtId="0" fontId="16" fillId="0" borderId="13" xfId="18" applyFont="1" applyBorder="1" applyAlignment="1">
      <alignment horizontal="left"/>
      <protection/>
    </xf>
    <xf numFmtId="0" fontId="16" fillId="0" borderId="14" xfId="18" applyFont="1" applyBorder="1" applyAlignment="1">
      <alignment horizontal="left"/>
      <protection/>
    </xf>
    <xf numFmtId="0" fontId="16" fillId="0" borderId="15" xfId="18" applyFont="1" applyBorder="1" applyAlignment="1">
      <alignment horizontal="left"/>
      <protection/>
    </xf>
    <xf numFmtId="0" fontId="17" fillId="0" borderId="1" xfId="18" applyFont="1" applyBorder="1" applyAlignment="1">
      <alignment horizontal="center"/>
      <protection/>
    </xf>
    <xf numFmtId="0" fontId="17" fillId="0" borderId="16" xfId="18" applyFont="1" applyBorder="1" applyAlignment="1">
      <alignment horizontal="center"/>
      <protection/>
    </xf>
    <xf numFmtId="0" fontId="17" fillId="0" borderId="17" xfId="18" applyFont="1" applyBorder="1" applyAlignment="1">
      <alignment horizontal="center"/>
      <protection/>
    </xf>
    <xf numFmtId="0" fontId="17" fillId="0" borderId="18" xfId="18" applyFont="1" applyBorder="1" applyAlignment="1">
      <alignment horizontal="center"/>
      <protection/>
    </xf>
    <xf numFmtId="0" fontId="17" fillId="0" borderId="19" xfId="18" applyFont="1" applyBorder="1" applyAlignment="1">
      <alignment horizontal="center"/>
      <protection/>
    </xf>
    <xf numFmtId="0" fontId="0" fillId="0" borderId="0" xfId="0" applyAlignment="1">
      <alignment horizontal="right" vertical="center"/>
    </xf>
    <xf numFmtId="0" fontId="24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22" fillId="0" borderId="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je%20dokumenty\Uchwa&#322;y\Documents%20and%20Settings\UM.000\Moje%20dokumenty\plan%20na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M.000\Moje%20dokumenty\Nowy%20folder\Bud&#380;et%20na%202007%20rok\wrzesie&#324;%202006%20projekt%20na%20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M.000\Moje%20dokumenty\Nowy%20folder\Bud&#380;et%20na%202007%20rok\Projekt%20dochod&#243;w%20na%202007r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M.000\Moje%20dokumenty\Nowy%20folder\Bud&#380;et%20na%202007%20rok\proj_zal_gmin_20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M.000\Moje%20dokumenty\Bud&#380;et%20na%202007%20rok\Projekt%20dochod&#243;w%20na%202007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2-1 po zm."/>
      <sheetName val="zał.nr2-1"/>
      <sheetName val="zał.2 po zm."/>
      <sheetName val="zał.nr 2"/>
      <sheetName val="XII-02"/>
      <sheetName val="zał.Nr 6"/>
      <sheetName val="zał.Nr 9"/>
      <sheetName val="zał.Nr 3"/>
      <sheetName val="zał.8 po zm."/>
      <sheetName val="zał.Nr 8"/>
      <sheetName val="zał.14 po zm."/>
      <sheetName val="zał.Nr 14"/>
      <sheetName val="Zał.nr 4"/>
    </sheetNames>
    <sheetDataSet>
      <sheetData sheetId="1">
        <row r="75">
          <cell r="B75" t="str">
            <v>750 ADMINISTRACJA PUBLICZNA</v>
          </cell>
        </row>
        <row r="76">
          <cell r="B76" t="str">
            <v>75011 URZĘDY WOJEWÓDZKIE</v>
          </cell>
        </row>
        <row r="77">
          <cell r="B77" t="str">
            <v>§ 4010 wynagrodzenia osobowe pracowników</v>
          </cell>
        </row>
        <row r="78">
          <cell r="B78" t="str">
            <v>§ 4040 dodatkowe wynagrodzenie roczne</v>
          </cell>
        </row>
        <row r="79">
          <cell r="B79" t="str">
            <v>§ 4110 składki na ubezpieczenia społeczne</v>
          </cell>
        </row>
        <row r="80">
          <cell r="B80" t="str">
            <v>§ 4120 składki na Fundusz Pracy</v>
          </cell>
        </row>
        <row r="81">
          <cell r="B81" t="str">
            <v>§ 4210 zakup materiałów i wyposażenia</v>
          </cell>
        </row>
        <row r="82">
          <cell r="B82" t="str">
            <v>§ 4440 odpisy na zakładowy fundusz świadczeń socjalnych</v>
          </cell>
        </row>
        <row r="122">
          <cell r="B122" t="str">
            <v>751 URZĘDY NACZELNYCH ORGANÓW WŁADZY PAŃSTWOWEJ, KONTROLI I OCHRONY PRAWA ORAZ SĄDOWNICTWA</v>
          </cell>
        </row>
        <row r="123">
          <cell r="B123" t="str">
            <v>75101 URZĘDY NACZELNYCH ORGANÓW WŁADZY PAŃSTWOWEJ, KONTROLI              I OCHRONY PRAWA</v>
          </cell>
        </row>
        <row r="125">
          <cell r="B125" t="str">
            <v>§ 4110 składki na ubezpieczenia społeczne</v>
          </cell>
        </row>
        <row r="126">
          <cell r="B126" t="str">
            <v>§ 4120 składki na Fundusz Pracy</v>
          </cell>
        </row>
        <row r="127">
          <cell r="B127" t="str">
            <v>§ 4210 zakup materiałów i wyposażenia</v>
          </cell>
        </row>
        <row r="288">
          <cell r="B288" t="str">
            <v>852 POMOC SPOŁECZNA</v>
          </cell>
        </row>
        <row r="289">
          <cell r="B289" t="str">
            <v>85203 OŚRODKI WSPARCIA -ŚDS</v>
          </cell>
        </row>
        <row r="291">
          <cell r="B291" t="str">
            <v>§ 4010 wynagrodzenia osobowe pracowników</v>
          </cell>
        </row>
        <row r="292">
          <cell r="B292" t="str">
            <v>§ 4040 dodatkowe wynagrodzenie roczne</v>
          </cell>
        </row>
        <row r="293">
          <cell r="B293" t="str">
            <v>§ 4110 składki na ubezpieczenia społeczne</v>
          </cell>
        </row>
        <row r="294">
          <cell r="B294" t="str">
            <v>§ 4120 składki na Fundusz Pracy</v>
          </cell>
        </row>
        <row r="295">
          <cell r="B295" t="str">
            <v>§ 4210 zakup materiałów i wyposażenia</v>
          </cell>
        </row>
        <row r="296">
          <cell r="B296" t="str">
            <v>§ 4220 zakup środków żywności</v>
          </cell>
        </row>
        <row r="297">
          <cell r="B297" t="str">
            <v>§ 4230 zakup leków i materiałów medycznych</v>
          </cell>
        </row>
        <row r="298">
          <cell r="B298" t="str">
            <v>§ 4260 zakup energii</v>
          </cell>
        </row>
        <row r="299">
          <cell r="B299" t="str">
            <v>§ 4270 zakup usług remontowych</v>
          </cell>
        </row>
        <row r="300">
          <cell r="B300" t="str">
            <v>§ 4280 zakup usług zdrowotnych</v>
          </cell>
        </row>
        <row r="301">
          <cell r="B301" t="str">
            <v>§ 4300  zakup usług pozostałych</v>
          </cell>
        </row>
        <row r="302">
          <cell r="B302" t="str">
            <v>§ 4410 podróże służbowe krajowe</v>
          </cell>
        </row>
        <row r="303">
          <cell r="B303" t="str">
            <v>§ 4430 różne opłaty i składki</v>
          </cell>
        </row>
        <row r="304">
          <cell r="B304" t="str">
            <v>§ 4440 odpisy na zakładowy fundusz świadczeń socjalnych</v>
          </cell>
        </row>
        <row r="307">
          <cell r="B307" t="str">
            <v>§ 3110 świadczenia społeczne</v>
          </cell>
        </row>
        <row r="308">
          <cell r="B308" t="str">
            <v>§ 4010 wynagrodzenia osobowe pracowników</v>
          </cell>
        </row>
        <row r="309">
          <cell r="B309" t="str">
            <v>§ 4040 dodatkowe wynagrodzenie roczne</v>
          </cell>
        </row>
        <row r="310">
          <cell r="B310" t="str">
            <v>§ 4110 składki na ubezpieczenia społeczne</v>
          </cell>
        </row>
        <row r="313">
          <cell r="B313" t="str">
            <v>§ 4120 składki na Fundusz Pracy</v>
          </cell>
        </row>
        <row r="314">
          <cell r="B314" t="str">
            <v>§ 4210 zakup materiałów i wyposażenia</v>
          </cell>
        </row>
        <row r="316">
          <cell r="B316" t="str">
            <v>§ 4300 zakup usług pozostałych</v>
          </cell>
        </row>
        <row r="317">
          <cell r="B317" t="str">
            <v>§ 4410 podróże słuzbowe krajowe</v>
          </cell>
        </row>
        <row r="318">
          <cell r="B318" t="str">
            <v>§ 4440 odpisy na zakładowy fundusz świadczeń socjalnych</v>
          </cell>
        </row>
        <row r="320">
          <cell r="B320" t="str">
            <v>85213 SKŁADKI NA UBEZPIECZENIA ZDROWOTNE OPŁACANE ZA OSOBY POBIERAJĄCE NIEKTÓRE ŚWIADCZENIA Z POMOCY SPOŁECZNEJ ORAZ NIEKTÓRE ŚWIADCZENIA RODZINNE</v>
          </cell>
        </row>
        <row r="321">
          <cell r="B321" t="str">
            <v>§ 4130 składki na ubezpieczenia zdrowotne</v>
          </cell>
        </row>
        <row r="328">
          <cell r="B328" t="str">
            <v>§ 3110 świadczenia społeczne</v>
          </cell>
        </row>
        <row r="362">
          <cell r="B362" t="str">
            <v>85228 USŁUGI OPIEKUŃCZE                              I SPECJALISTYCZNE USŁUGI OPIEKUŃCZE</v>
          </cell>
        </row>
        <row r="377">
          <cell r="B377" t="str">
            <v>§ 4010 wynagrodzenia osobowe pracowników</v>
          </cell>
        </row>
        <row r="378">
          <cell r="B378" t="str">
            <v>§ 4040 dodatkowe wynagrodzenie roczne</v>
          </cell>
        </row>
        <row r="379">
          <cell r="B379" t="str">
            <v>§ 4110 składki na ubezpieczenia społeczne</v>
          </cell>
        </row>
        <row r="380">
          <cell r="B380" t="str">
            <v>§ 4120 składki na Fundusz Pracy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.Nr 2"/>
      <sheetName val="zał.2-1"/>
      <sheetName val="zał.nr 3"/>
      <sheetName val="Arkusz4"/>
      <sheetName val="zał.nr 6-1"/>
      <sheetName val="zał.Nr 6-2"/>
      <sheetName val="zał.Nr 6-4"/>
      <sheetName val="Arkusz2"/>
      <sheetName val="zał.Nr 6-3"/>
      <sheetName val="zał.nr 8"/>
      <sheetName val="LXII-521-2006 (2)"/>
      <sheetName val="LXII-521-2006"/>
      <sheetName val="zał.Nr 10"/>
      <sheetName val="Arkusz1"/>
      <sheetName val="zaangażowanie"/>
      <sheetName val="zmiany zał.nr 3"/>
      <sheetName val="zmiany zał.nr 9"/>
    </sheetNames>
    <sheetDataSet>
      <sheetData sheetId="1">
        <row r="75">
          <cell r="D75">
            <v>2000</v>
          </cell>
        </row>
        <row r="97">
          <cell r="D97">
            <v>76235</v>
          </cell>
        </row>
        <row r="98">
          <cell r="D98">
            <v>6226</v>
          </cell>
        </row>
        <row r="99">
          <cell r="D99">
            <v>14207</v>
          </cell>
        </row>
        <row r="100">
          <cell r="D100">
            <v>2021</v>
          </cell>
        </row>
        <row r="101">
          <cell r="D101">
            <v>1950</v>
          </cell>
        </row>
        <row r="102">
          <cell r="D102">
            <v>5202</v>
          </cell>
        </row>
        <row r="152">
          <cell r="D152">
            <v>404</v>
          </cell>
        </row>
        <row r="153">
          <cell r="D153">
            <v>58</v>
          </cell>
        </row>
        <row r="154">
          <cell r="D154">
            <v>2383</v>
          </cell>
        </row>
        <row r="155">
          <cell r="D155">
            <v>575</v>
          </cell>
        </row>
        <row r="339">
          <cell r="D339">
            <v>2000</v>
          </cell>
        </row>
        <row r="342">
          <cell r="D342">
            <v>2000</v>
          </cell>
        </row>
        <row r="343">
          <cell r="D343">
            <v>142330</v>
          </cell>
        </row>
        <row r="344">
          <cell r="D344">
            <v>11782</v>
          </cell>
        </row>
        <row r="345">
          <cell r="D345">
            <v>27324</v>
          </cell>
        </row>
        <row r="346">
          <cell r="D346">
            <v>3775</v>
          </cell>
        </row>
        <row r="347">
          <cell r="D347">
            <v>5000</v>
          </cell>
        </row>
        <row r="348">
          <cell r="D348">
            <v>16000</v>
          </cell>
        </row>
        <row r="349">
          <cell r="D349">
            <v>2200</v>
          </cell>
        </row>
        <row r="350">
          <cell r="D350">
            <v>100</v>
          </cell>
        </row>
        <row r="351">
          <cell r="D351">
            <v>20500</v>
          </cell>
        </row>
        <row r="352">
          <cell r="D352">
            <v>1500</v>
          </cell>
        </row>
        <row r="353">
          <cell r="D353">
            <v>400</v>
          </cell>
        </row>
        <row r="354">
          <cell r="D354">
            <v>18254</v>
          </cell>
        </row>
        <row r="355">
          <cell r="D355">
            <v>850</v>
          </cell>
        </row>
        <row r="356">
          <cell r="D356">
            <v>200</v>
          </cell>
        </row>
        <row r="357">
          <cell r="D357">
            <v>4000</v>
          </cell>
        </row>
        <row r="358">
          <cell r="D358">
            <v>500</v>
          </cell>
        </row>
        <row r="359">
          <cell r="D359">
            <v>2400</v>
          </cell>
        </row>
        <row r="360">
          <cell r="D360">
            <v>7085</v>
          </cell>
        </row>
        <row r="361">
          <cell r="D361">
            <v>2500</v>
          </cell>
        </row>
        <row r="362">
          <cell r="D362">
            <v>300</v>
          </cell>
        </row>
        <row r="364">
          <cell r="D364">
            <v>1000</v>
          </cell>
        </row>
        <row r="365">
          <cell r="D365">
            <v>5769656</v>
          </cell>
        </row>
        <row r="366">
          <cell r="D366">
            <v>90324</v>
          </cell>
        </row>
        <row r="367">
          <cell r="D367">
            <v>8838</v>
          </cell>
        </row>
        <row r="368">
          <cell r="D368">
            <v>67581</v>
          </cell>
        </row>
        <row r="369">
          <cell r="D369">
            <v>2365</v>
          </cell>
        </row>
        <row r="370">
          <cell r="D370">
            <v>5000</v>
          </cell>
        </row>
        <row r="371">
          <cell r="D371">
            <v>10000</v>
          </cell>
        </row>
        <row r="372">
          <cell r="D372">
            <v>2500</v>
          </cell>
        </row>
        <row r="373">
          <cell r="D373">
            <v>10500</v>
          </cell>
        </row>
        <row r="374">
          <cell r="D374">
            <v>6000</v>
          </cell>
        </row>
        <row r="375">
          <cell r="D375">
            <v>1000</v>
          </cell>
        </row>
        <row r="376">
          <cell r="D376">
            <v>3936</v>
          </cell>
        </row>
        <row r="377">
          <cell r="D377">
            <v>1500</v>
          </cell>
        </row>
        <row r="378">
          <cell r="D378">
            <v>2000</v>
          </cell>
        </row>
        <row r="379">
          <cell r="D379">
            <v>2800</v>
          </cell>
        </row>
        <row r="381">
          <cell r="D381">
            <v>25000</v>
          </cell>
        </row>
        <row r="428">
          <cell r="D428">
            <v>15000</v>
          </cell>
        </row>
        <row r="460">
          <cell r="D460">
            <v>30000</v>
          </cell>
        </row>
        <row r="489">
          <cell r="D489">
            <v>500000</v>
          </cell>
        </row>
        <row r="494">
          <cell r="D494">
            <v>350000</v>
          </cell>
        </row>
        <row r="496">
          <cell r="D496">
            <v>7500</v>
          </cell>
        </row>
        <row r="518">
          <cell r="D518">
            <v>102500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jekt 1"/>
      <sheetName val="projekt 2"/>
      <sheetName val="dotacje (2)"/>
      <sheetName val="dotacje"/>
      <sheetName val="dochody wg źródeł pochodzenia"/>
    </sheetNames>
    <sheetDataSet>
      <sheetData sheetId="1">
        <row r="37">
          <cell r="D37">
            <v>30000</v>
          </cell>
        </row>
        <row r="41">
          <cell r="D41">
            <v>500</v>
          </cell>
        </row>
        <row r="42">
          <cell r="D42">
            <v>15484</v>
          </cell>
        </row>
        <row r="43">
          <cell r="D43">
            <v>4265</v>
          </cell>
        </row>
        <row r="44">
          <cell r="D44">
            <v>4000</v>
          </cell>
        </row>
        <row r="49">
          <cell r="D49">
            <v>9335</v>
          </cell>
        </row>
        <row r="50">
          <cell r="D50">
            <v>538</v>
          </cell>
        </row>
        <row r="51">
          <cell r="D51">
            <v>98500</v>
          </cell>
        </row>
        <row r="52">
          <cell r="D52">
            <v>31000</v>
          </cell>
        </row>
        <row r="53">
          <cell r="D53">
            <v>1380</v>
          </cell>
        </row>
        <row r="54">
          <cell r="D54">
            <v>455000</v>
          </cell>
        </row>
        <row r="57">
          <cell r="D57">
            <v>213500</v>
          </cell>
        </row>
        <row r="61">
          <cell r="D61">
            <v>144300</v>
          </cell>
        </row>
        <row r="66">
          <cell r="D66">
            <v>8019020</v>
          </cell>
        </row>
        <row r="67">
          <cell r="D67">
            <v>100000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3a"/>
      <sheetName val="4 (2)"/>
      <sheetName val="4"/>
      <sheetName val="5"/>
      <sheetName val="6"/>
      <sheetName val="7"/>
      <sheetName val="8"/>
      <sheetName val="9 (2)"/>
      <sheetName val="9"/>
      <sheetName val="10"/>
      <sheetName val="11"/>
      <sheetName val="12"/>
      <sheetName val="13"/>
      <sheetName val="14"/>
      <sheetName val="15"/>
      <sheetName val="16"/>
      <sheetName val="Arkusz1"/>
      <sheetName val="17"/>
    </sheetNames>
    <sheetDataSet>
      <sheetData sheetId="3">
        <row r="13">
          <cell r="G13">
            <v>1490300</v>
          </cell>
          <cell r="H13">
            <v>75300</v>
          </cell>
          <cell r="I13">
            <v>353750</v>
          </cell>
          <cell r="K13">
            <v>1061250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jekt 1"/>
      <sheetName val="projekt 2"/>
      <sheetName val="dotacje (2)"/>
      <sheetName val="dotacje"/>
      <sheetName val="dochody wg źródeł pochodzenia"/>
    </sheetNames>
    <sheetDataSet>
      <sheetData sheetId="1">
        <row r="24">
          <cell r="D24">
            <v>105841</v>
          </cell>
        </row>
        <row r="31">
          <cell r="D31">
            <v>3420</v>
          </cell>
        </row>
        <row r="82">
          <cell r="D82">
            <v>269000</v>
          </cell>
        </row>
        <row r="84">
          <cell r="D84">
            <v>5985000</v>
          </cell>
        </row>
        <row r="87">
          <cell r="D87">
            <v>25000</v>
          </cell>
        </row>
        <row r="90">
          <cell r="D90">
            <v>221000</v>
          </cell>
        </row>
        <row r="97">
          <cell r="D97">
            <v>115200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519"/>
  <sheetViews>
    <sheetView workbookViewId="0" topLeftCell="A3">
      <selection activeCell="G14" sqref="G14"/>
    </sheetView>
  </sheetViews>
  <sheetFormatPr defaultColWidth="9.00390625" defaultRowHeight="12.75"/>
  <cols>
    <col min="1" max="1" width="16.75390625" style="1" customWidth="1"/>
    <col min="2" max="2" width="5.25390625" style="2" customWidth="1"/>
    <col min="3" max="3" width="41.875" style="1" customWidth="1"/>
    <col min="4" max="4" width="16.125" style="3" customWidth="1"/>
    <col min="5" max="5" width="10.00390625" style="1" bestFit="1" customWidth="1"/>
    <col min="6" max="6" width="9.25390625" style="1" bestFit="1" customWidth="1"/>
    <col min="7" max="16384" width="9.125" style="1" customWidth="1"/>
  </cols>
  <sheetData>
    <row r="1" ht="14.25" customHeight="1" hidden="1"/>
    <row r="2" ht="12.75" customHeight="1" hidden="1"/>
    <row r="3" spans="3:4" ht="12.75" customHeight="1">
      <c r="C3" s="4"/>
      <c r="D3" s="5" t="s">
        <v>673</v>
      </c>
    </row>
    <row r="4" ht="12.75" customHeight="1">
      <c r="C4" s="4"/>
    </row>
    <row r="5" spans="2:4" ht="51.75" customHeight="1">
      <c r="B5" s="204" t="s">
        <v>288</v>
      </c>
      <c r="C5" s="204"/>
      <c r="D5" s="204"/>
    </row>
    <row r="6" ht="0.75" customHeight="1" hidden="1"/>
    <row r="7" ht="23.25" customHeight="1">
      <c r="D7" s="5" t="s">
        <v>289</v>
      </c>
    </row>
    <row r="8" spans="2:4" ht="42.75" customHeight="1">
      <c r="B8" s="6" t="s">
        <v>290</v>
      </c>
      <c r="C8" s="7" t="s">
        <v>291</v>
      </c>
      <c r="D8" s="8" t="s">
        <v>292</v>
      </c>
    </row>
    <row r="9" spans="2:4" ht="12.75">
      <c r="B9" s="6" t="s">
        <v>293</v>
      </c>
      <c r="C9" s="9" t="s">
        <v>294</v>
      </c>
      <c r="D9" s="10">
        <f>SUM(D10)</f>
        <v>200</v>
      </c>
    </row>
    <row r="10" spans="2:4" ht="15">
      <c r="B10" s="11"/>
      <c r="C10" s="12" t="s">
        <v>295</v>
      </c>
      <c r="D10" s="13">
        <f>SUM(D11)</f>
        <v>200</v>
      </c>
    </row>
    <row r="11" spans="2:4" ht="22.5">
      <c r="B11" s="6"/>
      <c r="C11" s="12" t="s">
        <v>296</v>
      </c>
      <c r="D11" s="14">
        <v>200</v>
      </c>
    </row>
    <row r="12" spans="2:4" ht="21">
      <c r="B12" s="6" t="s">
        <v>297</v>
      </c>
      <c r="C12" s="9" t="s">
        <v>298</v>
      </c>
      <c r="D12" s="10">
        <f>SUM(D13,D40)</f>
        <v>17654200</v>
      </c>
    </row>
    <row r="13" spans="2:4" ht="15">
      <c r="B13" s="11"/>
      <c r="C13" s="12" t="s">
        <v>299</v>
      </c>
      <c r="D13" s="13">
        <f>SUM(D14:D39)</f>
        <v>13097300</v>
      </c>
    </row>
    <row r="14" spans="2:4" ht="12.75">
      <c r="B14" s="11"/>
      <c r="C14" s="12" t="s">
        <v>300</v>
      </c>
      <c r="D14" s="14">
        <v>19800</v>
      </c>
    </row>
    <row r="15" spans="2:4" ht="18" customHeight="1">
      <c r="B15" s="11"/>
      <c r="C15" s="12" t="s">
        <v>301</v>
      </c>
      <c r="D15" s="14">
        <v>1060000</v>
      </c>
    </row>
    <row r="16" spans="2:4" ht="17.25" customHeight="1">
      <c r="B16" s="11"/>
      <c r="C16" s="12" t="s">
        <v>302</v>
      </c>
      <c r="D16" s="14">
        <v>45000</v>
      </c>
    </row>
    <row r="17" spans="2:4" ht="12.75">
      <c r="B17" s="11"/>
      <c r="C17" s="12" t="s">
        <v>303</v>
      </c>
      <c r="D17" s="14">
        <v>191000</v>
      </c>
    </row>
    <row r="18" spans="2:4" ht="12.75">
      <c r="B18" s="11"/>
      <c r="C18" s="12" t="s">
        <v>304</v>
      </c>
      <c r="D18" s="14">
        <v>26000</v>
      </c>
    </row>
    <row r="19" spans="2:4" ht="22.5">
      <c r="B19" s="11"/>
      <c r="C19" s="12" t="s">
        <v>305</v>
      </c>
      <c r="D19" s="14">
        <v>19500</v>
      </c>
    </row>
    <row r="20" spans="2:4" ht="12.75">
      <c r="B20" s="11"/>
      <c r="C20" s="12" t="s">
        <v>306</v>
      </c>
      <c r="D20" s="14">
        <v>5000</v>
      </c>
    </row>
    <row r="21" spans="2:4" ht="12.75">
      <c r="B21" s="11"/>
      <c r="C21" s="12" t="s">
        <v>307</v>
      </c>
      <c r="D21" s="14">
        <v>8797000</v>
      </c>
    </row>
    <row r="22" spans="2:4" ht="12.75">
      <c r="B22" s="11"/>
      <c r="C22" s="12" t="s">
        <v>308</v>
      </c>
      <c r="D22" s="14">
        <v>1565000</v>
      </c>
    </row>
    <row r="23" spans="2:4" ht="12.75">
      <c r="B23" s="11"/>
      <c r="C23" s="12" t="s">
        <v>309</v>
      </c>
      <c r="D23" s="14">
        <v>100000</v>
      </c>
    </row>
    <row r="24" spans="2:4" ht="12.75">
      <c r="B24" s="11"/>
      <c r="C24" s="12" t="s">
        <v>310</v>
      </c>
      <c r="D24" s="14">
        <v>4000</v>
      </c>
    </row>
    <row r="25" spans="2:4" ht="12.75">
      <c r="B25" s="11"/>
      <c r="C25" s="12" t="s">
        <v>311</v>
      </c>
      <c r="D25" s="14">
        <v>150500</v>
      </c>
    </row>
    <row r="26" spans="2:4" ht="22.5">
      <c r="B26" s="11"/>
      <c r="C26" s="12" t="s">
        <v>312</v>
      </c>
      <c r="D26" s="14">
        <v>6000</v>
      </c>
    </row>
    <row r="27" spans="2:4" ht="22.5">
      <c r="B27" s="11"/>
      <c r="C27" s="12" t="s">
        <v>313</v>
      </c>
      <c r="D27" s="14">
        <v>12000</v>
      </c>
    </row>
    <row r="28" spans="2:4" ht="22.5">
      <c r="B28" s="11"/>
      <c r="C28" s="12" t="s">
        <v>314</v>
      </c>
      <c r="D28" s="14">
        <v>10000</v>
      </c>
    </row>
    <row r="29" spans="2:4" ht="12.75">
      <c r="B29" s="11"/>
      <c r="C29" s="12" t="s">
        <v>315</v>
      </c>
      <c r="D29" s="14">
        <v>6000</v>
      </c>
    </row>
    <row r="30" spans="2:4" ht="12.75">
      <c r="B30" s="11"/>
      <c r="C30" s="12" t="s">
        <v>316</v>
      </c>
      <c r="D30" s="14">
        <v>20000</v>
      </c>
    </row>
    <row r="31" spans="2:4" ht="12.75">
      <c r="B31" s="11"/>
      <c r="C31" s="12" t="s">
        <v>317</v>
      </c>
      <c r="D31" s="14">
        <v>30000</v>
      </c>
    </row>
    <row r="32" spans="2:4" ht="12.75">
      <c r="B32" s="11"/>
      <c r="C32" s="12" t="s">
        <v>318</v>
      </c>
      <c r="D32" s="14">
        <v>320000</v>
      </c>
    </row>
    <row r="33" spans="2:4" ht="22.5">
      <c r="B33" s="11"/>
      <c r="C33" s="12" t="s">
        <v>319</v>
      </c>
      <c r="D33" s="14">
        <v>250000</v>
      </c>
    </row>
    <row r="34" spans="2:4" ht="12.75">
      <c r="B34" s="11"/>
      <c r="C34" s="12" t="s">
        <v>320</v>
      </c>
      <c r="D34" s="14">
        <v>260000</v>
      </c>
    </row>
    <row r="35" spans="2:4" ht="12.75">
      <c r="B35" s="11"/>
      <c r="C35" s="12" t="s">
        <v>321</v>
      </c>
      <c r="D35" s="14">
        <v>56000</v>
      </c>
    </row>
    <row r="36" spans="2:4" ht="22.5">
      <c r="B36" s="11"/>
      <c r="C36" s="12" t="s">
        <v>322</v>
      </c>
      <c r="D36" s="14">
        <v>1500</v>
      </c>
    </row>
    <row r="37" spans="2:4" ht="22.5">
      <c r="B37" s="11"/>
      <c r="C37" s="12" t="s">
        <v>323</v>
      </c>
      <c r="D37" s="14">
        <v>2000</v>
      </c>
    </row>
    <row r="38" spans="2:4" ht="22.5">
      <c r="B38" s="11"/>
      <c r="C38" s="12" t="s">
        <v>324</v>
      </c>
      <c r="D38" s="14">
        <v>1000</v>
      </c>
    </row>
    <row r="39" spans="2:4" ht="12.75">
      <c r="B39" s="11"/>
      <c r="C39" s="12" t="s">
        <v>325</v>
      </c>
      <c r="D39" s="14">
        <v>140000</v>
      </c>
    </row>
    <row r="40" spans="2:4" ht="19.5" customHeight="1">
      <c r="B40" s="11"/>
      <c r="C40" s="12" t="s">
        <v>326</v>
      </c>
      <c r="D40" s="13">
        <f>SUM(D41:D65)</f>
        <v>4556900</v>
      </c>
    </row>
    <row r="41" spans="2:4" ht="16.5" customHeight="1">
      <c r="B41" s="11"/>
      <c r="C41" s="12" t="s">
        <v>300</v>
      </c>
      <c r="D41" s="14">
        <v>12500</v>
      </c>
    </row>
    <row r="42" spans="2:4" ht="18" customHeight="1">
      <c r="B42" s="11"/>
      <c r="C42" s="12" t="s">
        <v>301</v>
      </c>
      <c r="D42" s="14">
        <v>1099000</v>
      </c>
    </row>
    <row r="43" spans="2:4" ht="15" customHeight="1">
      <c r="B43" s="11"/>
      <c r="C43" s="12" t="s">
        <v>302</v>
      </c>
      <c r="D43" s="14">
        <v>73000</v>
      </c>
    </row>
    <row r="44" spans="2:4" ht="12.75">
      <c r="B44" s="11"/>
      <c r="C44" s="12" t="s">
        <v>303</v>
      </c>
      <c r="D44" s="14">
        <v>198000</v>
      </c>
    </row>
    <row r="45" spans="2:4" ht="12.75">
      <c r="B45" s="11"/>
      <c r="C45" s="12" t="s">
        <v>304</v>
      </c>
      <c r="D45" s="14">
        <v>27000</v>
      </c>
    </row>
    <row r="46" spans="2:4" ht="22.5">
      <c r="B46" s="11"/>
      <c r="C46" s="12" t="s">
        <v>305</v>
      </c>
      <c r="D46" s="14">
        <v>21000</v>
      </c>
    </row>
    <row r="47" spans="2:4" ht="12.75">
      <c r="B47" s="11"/>
      <c r="C47" s="12" t="s">
        <v>306</v>
      </c>
      <c r="D47" s="14">
        <v>5000</v>
      </c>
    </row>
    <row r="48" spans="2:4" ht="12.75">
      <c r="B48" s="11"/>
      <c r="C48" s="12" t="s">
        <v>307</v>
      </c>
      <c r="D48" s="14">
        <v>347000</v>
      </c>
    </row>
    <row r="49" spans="2:4" ht="12.75">
      <c r="B49" s="11"/>
      <c r="C49" s="12" t="s">
        <v>327</v>
      </c>
      <c r="D49" s="14">
        <v>1575000</v>
      </c>
    </row>
    <row r="50" spans="2:4" ht="12.75">
      <c r="B50" s="11"/>
      <c r="C50" s="12" t="s">
        <v>309</v>
      </c>
      <c r="D50" s="14">
        <v>100000</v>
      </c>
    </row>
    <row r="51" spans="2:4" ht="12.75">
      <c r="B51" s="11"/>
      <c r="C51" s="12" t="s">
        <v>310</v>
      </c>
      <c r="D51" s="14">
        <v>3000</v>
      </c>
    </row>
    <row r="52" spans="2:4" ht="12.75">
      <c r="B52" s="11"/>
      <c r="C52" s="12" t="s">
        <v>311</v>
      </c>
      <c r="D52" s="14">
        <v>224500</v>
      </c>
    </row>
    <row r="53" spans="2:4" ht="22.5">
      <c r="B53" s="11"/>
      <c r="C53" s="12" t="s">
        <v>312</v>
      </c>
      <c r="D53" s="14">
        <v>2400</v>
      </c>
    </row>
    <row r="54" spans="2:4" ht="22.5">
      <c r="B54" s="11"/>
      <c r="C54" s="12" t="s">
        <v>313</v>
      </c>
      <c r="D54" s="14">
        <v>12000</v>
      </c>
    </row>
    <row r="55" spans="2:4" ht="22.5">
      <c r="B55" s="11"/>
      <c r="C55" s="12" t="s">
        <v>314</v>
      </c>
      <c r="D55" s="14">
        <v>4000</v>
      </c>
    </row>
    <row r="56" spans="2:4" ht="12.75">
      <c r="B56" s="11"/>
      <c r="C56" s="12" t="s">
        <v>315</v>
      </c>
      <c r="D56" s="14">
        <v>6000</v>
      </c>
    </row>
    <row r="57" spans="2:4" ht="12.75">
      <c r="B57" s="11"/>
      <c r="C57" s="12" t="s">
        <v>316</v>
      </c>
      <c r="D57" s="14">
        <v>8000</v>
      </c>
    </row>
    <row r="58" spans="2:4" ht="12.75">
      <c r="B58" s="11"/>
      <c r="C58" s="12" t="s">
        <v>317</v>
      </c>
      <c r="D58" s="14">
        <v>30000</v>
      </c>
    </row>
    <row r="59" spans="2:4" ht="12.75">
      <c r="B59" s="11"/>
      <c r="C59" s="12" t="s">
        <v>318</v>
      </c>
      <c r="D59" s="14">
        <v>410000</v>
      </c>
    </row>
    <row r="60" spans="2:4" ht="22.5">
      <c r="B60" s="11"/>
      <c r="C60" s="12" t="s">
        <v>319</v>
      </c>
      <c r="D60" s="14">
        <v>185000</v>
      </c>
    </row>
    <row r="61" spans="2:4" ht="22.5">
      <c r="B61" s="11"/>
      <c r="C61" s="12" t="s">
        <v>322</v>
      </c>
      <c r="D61" s="14">
        <v>1500</v>
      </c>
    </row>
    <row r="62" spans="2:4" ht="22.5">
      <c r="B62" s="11"/>
      <c r="C62" s="12" t="s">
        <v>323</v>
      </c>
      <c r="D62" s="14">
        <v>2000</v>
      </c>
    </row>
    <row r="63" spans="2:4" ht="22.5">
      <c r="B63" s="11"/>
      <c r="C63" s="12" t="s">
        <v>328</v>
      </c>
      <c r="D63" s="14">
        <v>1000</v>
      </c>
    </row>
    <row r="64" spans="2:4" ht="12.75">
      <c r="B64" s="11"/>
      <c r="C64" s="12" t="s">
        <v>329</v>
      </c>
      <c r="D64" s="14">
        <v>140000</v>
      </c>
    </row>
    <row r="65" spans="2:4" ht="22.5">
      <c r="B65" s="11"/>
      <c r="C65" s="12" t="s">
        <v>330</v>
      </c>
      <c r="D65" s="14">
        <v>70000</v>
      </c>
    </row>
    <row r="66" spans="2:4" ht="12.75">
      <c r="B66" s="6" t="s">
        <v>331</v>
      </c>
      <c r="C66" s="9" t="s">
        <v>332</v>
      </c>
      <c r="D66" s="10">
        <f>SUM(D67,D69)</f>
        <v>2130300</v>
      </c>
    </row>
    <row r="67" spans="2:4" ht="15">
      <c r="B67" s="11"/>
      <c r="C67" s="12" t="s">
        <v>333</v>
      </c>
      <c r="D67" s="13">
        <f>SUM(D68)</f>
        <v>65000</v>
      </c>
    </row>
    <row r="68" spans="2:4" ht="12.75">
      <c r="B68" s="11"/>
      <c r="C68" s="12" t="s">
        <v>311</v>
      </c>
      <c r="D68" s="14">
        <v>65000</v>
      </c>
    </row>
    <row r="69" spans="2:4" ht="15">
      <c r="B69" s="11"/>
      <c r="C69" s="12" t="s">
        <v>334</v>
      </c>
      <c r="D69" s="13">
        <f>SUM(D70:D72)</f>
        <v>2065300</v>
      </c>
    </row>
    <row r="70" spans="2:4" ht="12.75">
      <c r="B70" s="11"/>
      <c r="C70" s="12" t="s">
        <v>309</v>
      </c>
      <c r="D70" s="14">
        <v>250000</v>
      </c>
    </row>
    <row r="71" spans="2:4" ht="12.75">
      <c r="B71" s="11"/>
      <c r="C71" s="12" t="s">
        <v>335</v>
      </c>
      <c r="D71" s="14">
        <v>150000</v>
      </c>
    </row>
    <row r="72" spans="2:4" ht="15" customHeight="1">
      <c r="B72" s="11"/>
      <c r="C72" s="12" t="s">
        <v>329</v>
      </c>
      <c r="D72" s="14">
        <v>1665300</v>
      </c>
    </row>
    <row r="73" spans="2:4" ht="12.75">
      <c r="B73" s="6" t="s">
        <v>336</v>
      </c>
      <c r="C73" s="9" t="s">
        <v>337</v>
      </c>
      <c r="D73" s="15">
        <f>SUM(D74)</f>
        <v>2000</v>
      </c>
    </row>
    <row r="74" spans="2:4" ht="15">
      <c r="B74" s="11"/>
      <c r="C74" s="12" t="s">
        <v>338</v>
      </c>
      <c r="D74" s="16">
        <f>SUM(D75)</f>
        <v>2000</v>
      </c>
    </row>
    <row r="75" spans="2:4" ht="33.75">
      <c r="B75" s="11"/>
      <c r="C75" s="12" t="s">
        <v>339</v>
      </c>
      <c r="D75" s="14">
        <v>2000</v>
      </c>
    </row>
    <row r="76" spans="2:4" ht="12.75">
      <c r="B76" s="6" t="s">
        <v>340</v>
      </c>
      <c r="C76" s="9" t="s">
        <v>341</v>
      </c>
      <c r="D76" s="10">
        <f>SUM(D77)</f>
        <v>2004800</v>
      </c>
    </row>
    <row r="77" spans="2:4" ht="22.5">
      <c r="B77" s="11"/>
      <c r="C77" s="12" t="s">
        <v>342</v>
      </c>
      <c r="D77" s="13">
        <f>SUM(D78,D79,D83:D88)</f>
        <v>2004800</v>
      </c>
    </row>
    <row r="78" spans="2:4" ht="12.75">
      <c r="B78" s="11"/>
      <c r="C78" s="12" t="s">
        <v>343</v>
      </c>
      <c r="D78" s="14">
        <v>975000</v>
      </c>
    </row>
    <row r="79" spans="2:4" ht="12.75">
      <c r="B79" s="11"/>
      <c r="C79" s="12" t="s">
        <v>316</v>
      </c>
      <c r="D79" s="17">
        <f>SUM(D80:D82)</f>
        <v>349900</v>
      </c>
    </row>
    <row r="80" spans="2:4" ht="12.75">
      <c r="B80" s="11"/>
      <c r="C80" s="12" t="s">
        <v>344</v>
      </c>
      <c r="D80" s="14">
        <v>319400</v>
      </c>
    </row>
    <row r="81" spans="2:4" ht="13.5" customHeight="1">
      <c r="B81" s="11"/>
      <c r="C81" s="12" t="s">
        <v>345</v>
      </c>
      <c r="D81" s="14">
        <v>500</v>
      </c>
    </row>
    <row r="82" spans="2:4" ht="12.75" customHeight="1">
      <c r="B82" s="11"/>
      <c r="C82" s="12" t="s">
        <v>346</v>
      </c>
      <c r="D82" s="14">
        <v>30000</v>
      </c>
    </row>
    <row r="83" spans="2:4" ht="15" customHeight="1">
      <c r="B83" s="11"/>
      <c r="C83" s="12" t="s">
        <v>318</v>
      </c>
      <c r="D83" s="14">
        <v>217700</v>
      </c>
    </row>
    <row r="84" spans="2:4" ht="22.5">
      <c r="B84" s="11"/>
      <c r="C84" s="12" t="s">
        <v>319</v>
      </c>
      <c r="D84" s="14">
        <v>337200</v>
      </c>
    </row>
    <row r="85" spans="2:4" ht="12.75">
      <c r="B85" s="11"/>
      <c r="C85" s="12" t="s">
        <v>320</v>
      </c>
      <c r="D85" s="14">
        <v>25000</v>
      </c>
    </row>
    <row r="86" spans="2:4" ht="12.75">
      <c r="B86" s="11"/>
      <c r="C86" s="12" t="s">
        <v>321</v>
      </c>
      <c r="D86" s="14">
        <v>0</v>
      </c>
    </row>
    <row r="87" spans="2:4" ht="22.5">
      <c r="B87" s="11"/>
      <c r="C87" s="12" t="s">
        <v>347</v>
      </c>
      <c r="D87" s="14">
        <v>50000</v>
      </c>
    </row>
    <row r="88" spans="2:4" ht="12.75">
      <c r="B88" s="11"/>
      <c r="C88" s="12" t="s">
        <v>329</v>
      </c>
      <c r="D88" s="14">
        <v>50000</v>
      </c>
    </row>
    <row r="89" spans="2:4" s="18" customFormat="1" ht="12.75">
      <c r="B89" s="6" t="s">
        <v>348</v>
      </c>
      <c r="C89" s="9" t="s">
        <v>349</v>
      </c>
      <c r="D89" s="10">
        <f>SUM(D90)</f>
        <v>45770</v>
      </c>
    </row>
    <row r="90" spans="2:4" ht="22.5">
      <c r="B90" s="11"/>
      <c r="C90" s="12" t="s">
        <v>350</v>
      </c>
      <c r="D90" s="13">
        <f>SUM(D91:D94)</f>
        <v>45770</v>
      </c>
    </row>
    <row r="91" spans="2:4" ht="12.75">
      <c r="B91" s="11"/>
      <c r="C91" s="12" t="s">
        <v>303</v>
      </c>
      <c r="D91" s="17">
        <v>320</v>
      </c>
    </row>
    <row r="92" spans="2:4" ht="12.75">
      <c r="B92" s="11"/>
      <c r="C92" s="12" t="s">
        <v>304</v>
      </c>
      <c r="D92" s="17">
        <v>50</v>
      </c>
    </row>
    <row r="93" spans="2:4" ht="12.75">
      <c r="B93" s="11"/>
      <c r="C93" s="12" t="s">
        <v>306</v>
      </c>
      <c r="D93" s="17">
        <v>5400</v>
      </c>
    </row>
    <row r="94" spans="2:4" ht="12.75">
      <c r="B94" s="11"/>
      <c r="C94" s="12" t="s">
        <v>311</v>
      </c>
      <c r="D94" s="14">
        <v>40000</v>
      </c>
    </row>
    <row r="95" spans="2:4" ht="12.75">
      <c r="B95" s="6" t="s">
        <v>351</v>
      </c>
      <c r="C95" s="9" t="s">
        <v>352</v>
      </c>
      <c r="D95" s="10">
        <f>SUM(D96,D103,D113,D137,D141)</f>
        <v>3361170</v>
      </c>
    </row>
    <row r="96" spans="2:4" ht="15">
      <c r="B96" s="11"/>
      <c r="C96" s="12" t="s">
        <v>353</v>
      </c>
      <c r="D96" s="13">
        <f>SUM(D97:D102)</f>
        <v>105841</v>
      </c>
    </row>
    <row r="97" spans="2:4" ht="15" customHeight="1">
      <c r="B97" s="11"/>
      <c r="C97" s="12" t="s">
        <v>301</v>
      </c>
      <c r="D97" s="14">
        <v>76235</v>
      </c>
    </row>
    <row r="98" spans="2:4" ht="12.75">
      <c r="B98" s="11"/>
      <c r="C98" s="12" t="s">
        <v>302</v>
      </c>
      <c r="D98" s="14">
        <v>6226</v>
      </c>
    </row>
    <row r="99" spans="2:4" ht="12.75">
      <c r="B99" s="11"/>
      <c r="C99" s="12" t="s">
        <v>303</v>
      </c>
      <c r="D99" s="14">
        <v>14207</v>
      </c>
    </row>
    <row r="100" spans="2:4" ht="12.75">
      <c r="B100" s="11"/>
      <c r="C100" s="12" t="s">
        <v>304</v>
      </c>
      <c r="D100" s="14">
        <v>2021</v>
      </c>
    </row>
    <row r="101" spans="2:4" ht="12.75">
      <c r="B101" s="11"/>
      <c r="C101" s="12" t="s">
        <v>307</v>
      </c>
      <c r="D101" s="14">
        <v>1950</v>
      </c>
    </row>
    <row r="102" spans="2:4" ht="12.75" customHeight="1">
      <c r="B102" s="11"/>
      <c r="C102" s="12" t="s">
        <v>317</v>
      </c>
      <c r="D102" s="14">
        <v>5202</v>
      </c>
    </row>
    <row r="103" spans="2:4" ht="13.5" customHeight="1">
      <c r="B103" s="11"/>
      <c r="C103" s="12" t="s">
        <v>354</v>
      </c>
      <c r="D103" s="13">
        <f>SUM(D104:D112)</f>
        <v>210300</v>
      </c>
    </row>
    <row r="104" spans="2:4" ht="15" customHeight="1">
      <c r="B104" s="11"/>
      <c r="C104" s="12" t="s">
        <v>355</v>
      </c>
      <c r="D104" s="14">
        <v>179500</v>
      </c>
    </row>
    <row r="105" spans="2:4" ht="12.75">
      <c r="B105" s="11"/>
      <c r="C105" s="12" t="s">
        <v>307</v>
      </c>
      <c r="D105" s="14">
        <v>5000</v>
      </c>
    </row>
    <row r="106" spans="2:4" ht="12.75">
      <c r="B106" s="11"/>
      <c r="C106" s="12" t="s">
        <v>309</v>
      </c>
      <c r="D106" s="14">
        <v>2000</v>
      </c>
    </row>
    <row r="107" spans="2:4" ht="12.75">
      <c r="B107" s="11"/>
      <c r="C107" s="12" t="s">
        <v>311</v>
      </c>
      <c r="D107" s="14">
        <v>2000</v>
      </c>
    </row>
    <row r="108" spans="2:4" ht="22.5">
      <c r="B108" s="11"/>
      <c r="C108" s="12" t="s">
        <v>356</v>
      </c>
      <c r="D108" s="14">
        <v>4800</v>
      </c>
    </row>
    <row r="109" spans="2:4" ht="22.5">
      <c r="B109" s="11"/>
      <c r="C109" s="12" t="s">
        <v>357</v>
      </c>
      <c r="D109" s="14">
        <v>8000</v>
      </c>
    </row>
    <row r="110" spans="2:4" ht="12.75">
      <c r="B110" s="11"/>
      <c r="C110" s="12" t="s">
        <v>315</v>
      </c>
      <c r="D110" s="14">
        <v>2000</v>
      </c>
    </row>
    <row r="111" spans="2:4" ht="22.5">
      <c r="B111" s="11"/>
      <c r="C111" s="12" t="s">
        <v>358</v>
      </c>
      <c r="D111" s="14">
        <v>5000</v>
      </c>
    </row>
    <row r="112" spans="2:4" ht="22.5">
      <c r="B112" s="11"/>
      <c r="C112" s="12" t="s">
        <v>359</v>
      </c>
      <c r="D112" s="14">
        <v>2000</v>
      </c>
    </row>
    <row r="113" spans="2:4" ht="12.75" customHeight="1">
      <c r="B113" s="11"/>
      <c r="C113" s="12" t="s">
        <v>360</v>
      </c>
      <c r="D113" s="13">
        <f>SUM(D114:D136)</f>
        <v>2614549</v>
      </c>
    </row>
    <row r="114" spans="2:4" ht="12.75">
      <c r="B114" s="11"/>
      <c r="C114" s="12" t="s">
        <v>300</v>
      </c>
      <c r="D114" s="14">
        <v>9000</v>
      </c>
    </row>
    <row r="115" spans="2:4" ht="16.5" customHeight="1">
      <c r="B115" s="11"/>
      <c r="C115" s="12" t="s">
        <v>301</v>
      </c>
      <c r="D115" s="14">
        <v>1588000</v>
      </c>
    </row>
    <row r="116" spans="2:4" ht="12.75">
      <c r="B116" s="11"/>
      <c r="C116" s="12" t="s">
        <v>302</v>
      </c>
      <c r="D116" s="14">
        <v>122000</v>
      </c>
    </row>
    <row r="117" spans="2:4" ht="12.75">
      <c r="B117" s="11"/>
      <c r="C117" s="12" t="s">
        <v>303</v>
      </c>
      <c r="D117" s="14">
        <v>293100</v>
      </c>
    </row>
    <row r="118" spans="2:4" ht="12.75">
      <c r="B118" s="11"/>
      <c r="C118" s="12" t="s">
        <v>304</v>
      </c>
      <c r="D118" s="14">
        <v>41800</v>
      </c>
    </row>
    <row r="119" spans="2:4" ht="12.75">
      <c r="B119" s="11"/>
      <c r="C119" s="12" t="s">
        <v>306</v>
      </c>
      <c r="D119" s="14">
        <v>17000</v>
      </c>
    </row>
    <row r="120" spans="2:4" ht="12.75">
      <c r="B120" s="11"/>
      <c r="C120" s="12" t="s">
        <v>307</v>
      </c>
      <c r="D120" s="14">
        <v>80000</v>
      </c>
    </row>
    <row r="121" spans="2:4" ht="12.75">
      <c r="B121" s="11"/>
      <c r="C121" s="12" t="s">
        <v>308</v>
      </c>
      <c r="D121" s="14">
        <v>59500</v>
      </c>
    </row>
    <row r="122" spans="2:4" ht="12.75">
      <c r="B122" s="11"/>
      <c r="C122" s="12" t="s">
        <v>309</v>
      </c>
      <c r="D122" s="14">
        <v>20000</v>
      </c>
    </row>
    <row r="123" spans="2:4" ht="12.75">
      <c r="B123" s="11"/>
      <c r="C123" s="12" t="s">
        <v>310</v>
      </c>
      <c r="D123" s="14">
        <v>2000</v>
      </c>
    </row>
    <row r="124" spans="2:4" ht="12.75">
      <c r="B124" s="11"/>
      <c r="C124" s="12" t="s">
        <v>311</v>
      </c>
      <c r="D124" s="14">
        <v>90000</v>
      </c>
    </row>
    <row r="125" spans="2:4" ht="12.75">
      <c r="B125" s="11"/>
      <c r="C125" s="12" t="s">
        <v>361</v>
      </c>
      <c r="D125" s="14">
        <v>10000</v>
      </c>
    </row>
    <row r="126" spans="2:4" ht="22.5">
      <c r="B126" s="11"/>
      <c r="C126" s="12" t="s">
        <v>356</v>
      </c>
      <c r="D126" s="14">
        <v>15000</v>
      </c>
    </row>
    <row r="127" spans="2:4" ht="22.5">
      <c r="B127" s="11"/>
      <c r="C127" s="12" t="s">
        <v>357</v>
      </c>
      <c r="D127" s="14">
        <v>47000</v>
      </c>
    </row>
    <row r="128" spans="2:4" ht="12.75">
      <c r="B128" s="11"/>
      <c r="C128" s="12" t="s">
        <v>315</v>
      </c>
      <c r="D128" s="14">
        <v>25000</v>
      </c>
    </row>
    <row r="129" spans="2:4" ht="12.75">
      <c r="B129" s="11"/>
      <c r="C129" s="12" t="s">
        <v>362</v>
      </c>
      <c r="D129" s="14">
        <v>5000</v>
      </c>
    </row>
    <row r="130" spans="2:4" ht="12.75">
      <c r="B130" s="11"/>
      <c r="C130" s="12" t="s">
        <v>316</v>
      </c>
      <c r="D130" s="14">
        <v>50000</v>
      </c>
    </row>
    <row r="131" spans="2:4" ht="12.75" customHeight="1">
      <c r="B131" s="11"/>
      <c r="C131" s="12" t="s">
        <v>317</v>
      </c>
      <c r="D131" s="14">
        <v>31849</v>
      </c>
    </row>
    <row r="132" spans="2:4" ht="12.75">
      <c r="B132" s="11"/>
      <c r="C132" s="12" t="s">
        <v>321</v>
      </c>
      <c r="D132" s="14">
        <v>1000</v>
      </c>
    </row>
    <row r="133" spans="2:4" ht="22.5">
      <c r="B133" s="11"/>
      <c r="C133" s="12" t="s">
        <v>322</v>
      </c>
      <c r="D133" s="14">
        <v>20000</v>
      </c>
    </row>
    <row r="134" spans="2:4" ht="22.5">
      <c r="B134" s="11"/>
      <c r="C134" s="12" t="s">
        <v>323</v>
      </c>
      <c r="D134" s="14">
        <v>12300</v>
      </c>
    </row>
    <row r="135" spans="2:4" ht="22.5">
      <c r="B135" s="11"/>
      <c r="C135" s="12" t="s">
        <v>359</v>
      </c>
      <c r="D135" s="14">
        <v>45000</v>
      </c>
    </row>
    <row r="136" spans="2:4" ht="22.5">
      <c r="B136" s="11"/>
      <c r="C136" s="12" t="s">
        <v>330</v>
      </c>
      <c r="D136" s="14">
        <v>30000</v>
      </c>
    </row>
    <row r="137" spans="2:4" ht="22.5">
      <c r="B137" s="11"/>
      <c r="C137" s="12" t="s">
        <v>363</v>
      </c>
      <c r="D137" s="13">
        <f>SUM(D138:D140)</f>
        <v>160000</v>
      </c>
    </row>
    <row r="138" spans="2:4" ht="12.75">
      <c r="B138" s="11"/>
      <c r="C138" s="12" t="s">
        <v>306</v>
      </c>
      <c r="D138" s="14">
        <v>20000</v>
      </c>
    </row>
    <row r="139" spans="2:4" ht="12.75">
      <c r="B139" s="11"/>
      <c r="C139" s="12" t="s">
        <v>307</v>
      </c>
      <c r="D139" s="14">
        <v>40000</v>
      </c>
    </row>
    <row r="140" spans="2:4" ht="12.75">
      <c r="B140" s="11"/>
      <c r="C140" s="12" t="s">
        <v>311</v>
      </c>
      <c r="D140" s="14">
        <v>100000</v>
      </c>
    </row>
    <row r="141" spans="2:4" ht="15">
      <c r="B141" s="11"/>
      <c r="C141" s="12" t="s">
        <v>364</v>
      </c>
      <c r="D141" s="13">
        <f>SUM(D142:D149)</f>
        <v>270480</v>
      </c>
    </row>
    <row r="142" spans="2:4" ht="12.75">
      <c r="B142" s="11"/>
      <c r="C142" s="12" t="s">
        <v>300</v>
      </c>
      <c r="D142" s="14">
        <v>20000</v>
      </c>
    </row>
    <row r="143" spans="2:4" ht="13.5" customHeight="1">
      <c r="B143" s="11"/>
      <c r="C143" s="12" t="s">
        <v>301</v>
      </c>
      <c r="D143" s="14">
        <v>192960</v>
      </c>
    </row>
    <row r="144" spans="2:4" ht="12.75">
      <c r="B144" s="11"/>
      <c r="C144" s="12" t="s">
        <v>303</v>
      </c>
      <c r="D144" s="14">
        <v>33240</v>
      </c>
    </row>
    <row r="145" spans="2:4" ht="12.75">
      <c r="B145" s="11"/>
      <c r="C145" s="12" t="s">
        <v>304</v>
      </c>
      <c r="D145" s="14">
        <v>8280</v>
      </c>
    </row>
    <row r="146" spans="2:4" ht="12.75">
      <c r="B146" s="11"/>
      <c r="C146" s="12" t="s">
        <v>307</v>
      </c>
      <c r="D146" s="14">
        <v>1500</v>
      </c>
    </row>
    <row r="147" spans="2:4" ht="12.75">
      <c r="B147" s="11"/>
      <c r="C147" s="12" t="s">
        <v>310</v>
      </c>
      <c r="D147" s="14">
        <v>10000</v>
      </c>
    </row>
    <row r="148" spans="2:4" ht="12.75">
      <c r="B148" s="11"/>
      <c r="C148" s="12" t="s">
        <v>315</v>
      </c>
      <c r="D148" s="14">
        <v>500</v>
      </c>
    </row>
    <row r="149" spans="2:4" ht="12.75">
      <c r="B149" s="11"/>
      <c r="C149" s="12" t="s">
        <v>316</v>
      </c>
      <c r="D149" s="14">
        <v>4000</v>
      </c>
    </row>
    <row r="150" spans="2:4" ht="31.5">
      <c r="B150" s="6" t="s">
        <v>365</v>
      </c>
      <c r="C150" s="9" t="s">
        <v>366</v>
      </c>
      <c r="D150" s="10">
        <f>SUM(D151)</f>
        <v>3420</v>
      </c>
    </row>
    <row r="151" spans="2:4" ht="25.5" customHeight="1">
      <c r="B151" s="11"/>
      <c r="C151" s="12" t="s">
        <v>367</v>
      </c>
      <c r="D151" s="13">
        <f>SUM(D152:D155)</f>
        <v>3420</v>
      </c>
    </row>
    <row r="152" spans="2:4" ht="12.75">
      <c r="B152" s="11"/>
      <c r="C152" s="12" t="s">
        <v>303</v>
      </c>
      <c r="D152" s="14">
        <v>404</v>
      </c>
    </row>
    <row r="153" spans="2:4" ht="12.75">
      <c r="B153" s="11"/>
      <c r="C153" s="12" t="s">
        <v>304</v>
      </c>
      <c r="D153" s="14">
        <v>58</v>
      </c>
    </row>
    <row r="154" spans="2:4" ht="12.75">
      <c r="B154" s="11"/>
      <c r="C154" s="12" t="s">
        <v>306</v>
      </c>
      <c r="D154" s="14">
        <v>2383</v>
      </c>
    </row>
    <row r="155" spans="2:4" ht="12.75">
      <c r="B155" s="11"/>
      <c r="C155" s="12" t="s">
        <v>307</v>
      </c>
      <c r="D155" s="14">
        <v>575</v>
      </c>
    </row>
    <row r="156" spans="2:4" ht="12.75">
      <c r="B156" s="6" t="s">
        <v>368</v>
      </c>
      <c r="C156" s="9" t="s">
        <v>369</v>
      </c>
      <c r="D156" s="10">
        <f>SUM(D157)</f>
        <v>6000</v>
      </c>
    </row>
    <row r="157" spans="2:4" ht="15">
      <c r="B157" s="11"/>
      <c r="C157" s="12" t="s">
        <v>370</v>
      </c>
      <c r="D157" s="13">
        <f>SUM(D158:D160)</f>
        <v>6000</v>
      </c>
    </row>
    <row r="158" spans="2:4" ht="12.75">
      <c r="B158" s="11"/>
      <c r="C158" s="12" t="s">
        <v>300</v>
      </c>
      <c r="D158" s="14">
        <v>3000</v>
      </c>
    </row>
    <row r="159" spans="2:4" ht="12.75">
      <c r="B159" s="11"/>
      <c r="C159" s="12" t="s">
        <v>307</v>
      </c>
      <c r="D159" s="14">
        <v>2000</v>
      </c>
    </row>
    <row r="160" spans="2:4" ht="12.75">
      <c r="B160" s="11"/>
      <c r="C160" s="12" t="s">
        <v>311</v>
      </c>
      <c r="D160" s="14">
        <v>1000</v>
      </c>
    </row>
    <row r="161" spans="2:4" ht="21">
      <c r="B161" s="6" t="s">
        <v>371</v>
      </c>
      <c r="C161" s="9" t="s">
        <v>372</v>
      </c>
      <c r="D161" s="10">
        <f>SUM(D162,D180,D184,D200)</f>
        <v>512740</v>
      </c>
    </row>
    <row r="162" spans="2:4" ht="15">
      <c r="B162" s="11"/>
      <c r="C162" s="12" t="s">
        <v>373</v>
      </c>
      <c r="D162" s="13">
        <f>SUM(D163:D179)</f>
        <v>130340</v>
      </c>
    </row>
    <row r="163" spans="2:4" ht="12.75">
      <c r="B163" s="11"/>
      <c r="C163" s="12" t="s">
        <v>374</v>
      </c>
      <c r="D163" s="14">
        <v>20000</v>
      </c>
    </row>
    <row r="164" spans="2:4" ht="12.75" customHeight="1">
      <c r="B164" s="11"/>
      <c r="C164" s="12" t="s">
        <v>301</v>
      </c>
      <c r="D164" s="14">
        <v>16500</v>
      </c>
    </row>
    <row r="165" spans="2:4" ht="12.75">
      <c r="B165" s="11"/>
      <c r="C165" s="12" t="s">
        <v>302</v>
      </c>
      <c r="D165" s="14">
        <v>1440</v>
      </c>
    </row>
    <row r="166" spans="2:4" ht="12.75">
      <c r="B166" s="11"/>
      <c r="C166" s="12" t="s">
        <v>303</v>
      </c>
      <c r="D166" s="14">
        <v>4500</v>
      </c>
    </row>
    <row r="167" spans="2:4" ht="12.75">
      <c r="B167" s="11"/>
      <c r="C167" s="12" t="s">
        <v>304</v>
      </c>
      <c r="D167" s="14">
        <v>650</v>
      </c>
    </row>
    <row r="168" spans="2:4" ht="12.75">
      <c r="B168" s="11"/>
      <c r="C168" s="12" t="s">
        <v>306</v>
      </c>
      <c r="D168" s="14">
        <v>6800</v>
      </c>
    </row>
    <row r="169" spans="2:4" ht="12.75">
      <c r="B169" s="11"/>
      <c r="C169" s="12" t="s">
        <v>307</v>
      </c>
      <c r="D169" s="14">
        <v>20000</v>
      </c>
    </row>
    <row r="170" spans="2:4" ht="12.75">
      <c r="B170" s="11"/>
      <c r="C170" s="12" t="s">
        <v>308</v>
      </c>
      <c r="D170" s="14">
        <v>13000</v>
      </c>
    </row>
    <row r="171" spans="2:4" ht="12.75">
      <c r="B171" s="11"/>
      <c r="C171" s="12" t="s">
        <v>309</v>
      </c>
      <c r="D171" s="14">
        <v>15000</v>
      </c>
    </row>
    <row r="172" spans="2:4" ht="12.75">
      <c r="B172" s="11"/>
      <c r="C172" s="12" t="s">
        <v>310</v>
      </c>
      <c r="D172" s="14">
        <v>1500</v>
      </c>
    </row>
    <row r="173" spans="2:4" ht="12.75">
      <c r="B173" s="11"/>
      <c r="C173" s="12" t="s">
        <v>311</v>
      </c>
      <c r="D173" s="14">
        <v>20000</v>
      </c>
    </row>
    <row r="174" spans="2:4" ht="12.75">
      <c r="B174" s="11"/>
      <c r="C174" s="12" t="s">
        <v>375</v>
      </c>
      <c r="D174" s="14">
        <v>1000</v>
      </c>
    </row>
    <row r="175" spans="2:4" ht="22.5">
      <c r="B175" s="11"/>
      <c r="C175" s="12" t="s">
        <v>357</v>
      </c>
      <c r="D175" s="14">
        <v>2800</v>
      </c>
    </row>
    <row r="176" spans="2:4" ht="12.75">
      <c r="B176" s="11"/>
      <c r="C176" s="12" t="s">
        <v>315</v>
      </c>
      <c r="D176" s="14">
        <v>1000</v>
      </c>
    </row>
    <row r="177" spans="2:4" ht="12.75">
      <c r="B177" s="11"/>
      <c r="C177" s="12" t="s">
        <v>316</v>
      </c>
      <c r="D177" s="14">
        <v>5000</v>
      </c>
    </row>
    <row r="178" spans="2:4" ht="22.5">
      <c r="B178" s="11"/>
      <c r="C178" s="12" t="s">
        <v>358</v>
      </c>
      <c r="D178" s="14">
        <v>150</v>
      </c>
    </row>
    <row r="179" spans="2:4" ht="22.5">
      <c r="B179" s="11"/>
      <c r="C179" s="12" t="s">
        <v>359</v>
      </c>
      <c r="D179" s="14">
        <v>1000</v>
      </c>
    </row>
    <row r="180" spans="2:4" ht="15">
      <c r="B180" s="11"/>
      <c r="C180" s="12" t="s">
        <v>376</v>
      </c>
      <c r="D180" s="13">
        <f>SUM(D181:D183)</f>
        <v>21000</v>
      </c>
    </row>
    <row r="181" spans="2:4" ht="12.75">
      <c r="B181" s="11"/>
      <c r="C181" s="12" t="s">
        <v>307</v>
      </c>
      <c r="D181" s="14">
        <v>2000</v>
      </c>
    </row>
    <row r="182" spans="2:4" ht="12.75">
      <c r="B182" s="11"/>
      <c r="C182" s="12" t="s">
        <v>309</v>
      </c>
      <c r="D182" s="14">
        <v>2000</v>
      </c>
    </row>
    <row r="183" spans="2:4" ht="12.75">
      <c r="B183" s="11"/>
      <c r="C183" s="12" t="s">
        <v>311</v>
      </c>
      <c r="D183" s="14">
        <v>17000</v>
      </c>
    </row>
    <row r="184" spans="2:4" ht="15">
      <c r="B184" s="11"/>
      <c r="C184" s="12" t="s">
        <v>377</v>
      </c>
      <c r="D184" s="13">
        <f>SUM(D185:D199)</f>
        <v>261400</v>
      </c>
    </row>
    <row r="185" spans="2:4" ht="12.75">
      <c r="B185" s="11"/>
      <c r="C185" s="12" t="s">
        <v>300</v>
      </c>
      <c r="D185" s="14">
        <v>3800</v>
      </c>
    </row>
    <row r="186" spans="2:4" ht="15" customHeight="1">
      <c r="B186" s="11"/>
      <c r="C186" s="12" t="s">
        <v>301</v>
      </c>
      <c r="D186" s="14">
        <v>132100</v>
      </c>
    </row>
    <row r="187" spans="2:4" ht="12.75">
      <c r="B187" s="11"/>
      <c r="C187" s="12" t="s">
        <v>302</v>
      </c>
      <c r="D187" s="14">
        <v>10600</v>
      </c>
    </row>
    <row r="188" spans="2:4" ht="12.75">
      <c r="B188" s="11"/>
      <c r="C188" s="12" t="s">
        <v>303</v>
      </c>
      <c r="D188" s="14">
        <v>25900</v>
      </c>
    </row>
    <row r="189" spans="2:4" ht="12.75">
      <c r="B189" s="11"/>
      <c r="C189" s="12" t="s">
        <v>304</v>
      </c>
      <c r="D189" s="14">
        <v>3700</v>
      </c>
    </row>
    <row r="190" spans="2:4" ht="12" customHeight="1">
      <c r="B190" s="11"/>
      <c r="C190" s="12" t="s">
        <v>307</v>
      </c>
      <c r="D190" s="14">
        <v>5000</v>
      </c>
    </row>
    <row r="191" spans="2:4" ht="12.75">
      <c r="B191" s="11"/>
      <c r="C191" s="12" t="s">
        <v>309</v>
      </c>
      <c r="D191" s="14">
        <v>2000</v>
      </c>
    </row>
    <row r="192" spans="2:4" ht="12.75">
      <c r="B192" s="11"/>
      <c r="C192" s="12" t="s">
        <v>310</v>
      </c>
      <c r="D192" s="14">
        <v>500</v>
      </c>
    </row>
    <row r="193" spans="2:4" ht="12.75">
      <c r="B193" s="11"/>
      <c r="C193" s="12" t="s">
        <v>311</v>
      </c>
      <c r="D193" s="14">
        <v>3000</v>
      </c>
    </row>
    <row r="194" spans="2:4" ht="22.5">
      <c r="B194" s="11"/>
      <c r="C194" s="12" t="s">
        <v>356</v>
      </c>
      <c r="D194" s="14">
        <v>6000</v>
      </c>
    </row>
    <row r="195" spans="2:4" ht="22.5">
      <c r="B195" s="11"/>
      <c r="C195" s="12" t="s">
        <v>357</v>
      </c>
      <c r="D195" s="14">
        <v>1500</v>
      </c>
    </row>
    <row r="196" spans="2:4" ht="12.75">
      <c r="B196" s="11"/>
      <c r="C196" s="12" t="s">
        <v>315</v>
      </c>
      <c r="D196" s="14">
        <v>2500</v>
      </c>
    </row>
    <row r="197" spans="2:4" ht="12.75">
      <c r="B197" s="11"/>
      <c r="C197" s="12" t="s">
        <v>316</v>
      </c>
      <c r="D197" s="14">
        <v>800</v>
      </c>
    </row>
    <row r="198" spans="2:4" ht="14.25" customHeight="1">
      <c r="B198" s="11"/>
      <c r="C198" s="12" t="s">
        <v>317</v>
      </c>
      <c r="D198" s="14">
        <v>4000</v>
      </c>
    </row>
    <row r="199" spans="2:4" ht="22.5" customHeight="1">
      <c r="B199" s="11"/>
      <c r="C199" s="12" t="s">
        <v>330</v>
      </c>
      <c r="D199" s="14">
        <v>60000</v>
      </c>
    </row>
    <row r="200" spans="2:4" ht="14.25" customHeight="1">
      <c r="B200" s="11"/>
      <c r="C200" s="12" t="s">
        <v>378</v>
      </c>
      <c r="D200" s="16">
        <f>SUM(D201)</f>
        <v>100000</v>
      </c>
    </row>
    <row r="201" spans="2:4" ht="13.5" customHeight="1">
      <c r="B201" s="11"/>
      <c r="C201" s="12" t="s">
        <v>329</v>
      </c>
      <c r="D201" s="14">
        <v>100000</v>
      </c>
    </row>
    <row r="202" spans="2:4" ht="47.25" customHeight="1">
      <c r="B202" s="6" t="s">
        <v>379</v>
      </c>
      <c r="C202" s="9" t="s">
        <v>380</v>
      </c>
      <c r="D202" s="10">
        <f>SUM(D203)</f>
        <v>72050</v>
      </c>
    </row>
    <row r="203" spans="2:4" ht="33.75">
      <c r="B203" s="11"/>
      <c r="C203" s="12" t="s">
        <v>381</v>
      </c>
      <c r="D203" s="13">
        <f>SUM(D204:D208)</f>
        <v>72050</v>
      </c>
    </row>
    <row r="204" spans="2:4" ht="12.75">
      <c r="B204" s="11"/>
      <c r="C204" s="12" t="s">
        <v>303</v>
      </c>
      <c r="D204" s="14">
        <v>4000</v>
      </c>
    </row>
    <row r="205" spans="2:4" ht="12.75">
      <c r="B205" s="11"/>
      <c r="C205" s="12" t="s">
        <v>304</v>
      </c>
      <c r="D205" s="14">
        <v>550</v>
      </c>
    </row>
    <row r="206" spans="2:4" ht="12.75">
      <c r="B206" s="11"/>
      <c r="C206" s="12" t="s">
        <v>306</v>
      </c>
      <c r="D206" s="14">
        <v>23000</v>
      </c>
    </row>
    <row r="207" spans="2:4" ht="12.75">
      <c r="B207" s="11"/>
      <c r="C207" s="12" t="s">
        <v>307</v>
      </c>
      <c r="D207" s="14">
        <v>5500</v>
      </c>
    </row>
    <row r="208" spans="2:4" ht="12.75">
      <c r="B208" s="11"/>
      <c r="C208" s="12" t="s">
        <v>311</v>
      </c>
      <c r="D208" s="14">
        <v>39000</v>
      </c>
    </row>
    <row r="209" spans="2:4" ht="12.75">
      <c r="B209" s="6" t="s">
        <v>382</v>
      </c>
      <c r="C209" s="9" t="s">
        <v>383</v>
      </c>
      <c r="D209" s="10">
        <f>SUM(D210)</f>
        <v>655000</v>
      </c>
    </row>
    <row r="210" spans="2:4" ht="45">
      <c r="B210" s="11"/>
      <c r="C210" s="12" t="s">
        <v>384</v>
      </c>
      <c r="D210" s="13">
        <f>SUM(D211:D213)</f>
        <v>655000</v>
      </c>
    </row>
    <row r="211" spans="2:4" ht="22.5">
      <c r="B211" s="11"/>
      <c r="C211" s="12" t="s">
        <v>385</v>
      </c>
      <c r="D211" s="14">
        <v>25000</v>
      </c>
    </row>
    <row r="212" spans="2:4" ht="24" customHeight="1">
      <c r="B212" s="11"/>
      <c r="C212" s="12" t="s">
        <v>386</v>
      </c>
      <c r="D212" s="14">
        <v>520000</v>
      </c>
    </row>
    <row r="213" spans="2:4" ht="18.75" customHeight="1">
      <c r="B213" s="11"/>
      <c r="C213" s="12" t="s">
        <v>387</v>
      </c>
      <c r="D213" s="14">
        <v>110000</v>
      </c>
    </row>
    <row r="214" spans="2:4" ht="12.75">
      <c r="B214" s="6" t="s">
        <v>388</v>
      </c>
      <c r="C214" s="9" t="s">
        <v>389</v>
      </c>
      <c r="D214" s="10">
        <f>SUM(D215)</f>
        <v>100000</v>
      </c>
    </row>
    <row r="215" spans="2:4" ht="15">
      <c r="B215" s="11"/>
      <c r="C215" s="12" t="s">
        <v>390</v>
      </c>
      <c r="D215" s="13">
        <f>SUM(D216)</f>
        <v>100000</v>
      </c>
    </row>
    <row r="216" spans="2:4" ht="12.75">
      <c r="B216" s="11"/>
      <c r="C216" s="12" t="s">
        <v>391</v>
      </c>
      <c r="D216" s="14">
        <v>100000</v>
      </c>
    </row>
    <row r="217" spans="2:4" ht="12.75">
      <c r="B217" s="6" t="s">
        <v>392</v>
      </c>
      <c r="C217" s="9" t="s">
        <v>393</v>
      </c>
      <c r="D217" s="10">
        <f>SUM(D218,D241,D249,D271,D293,D314)</f>
        <v>15013380</v>
      </c>
    </row>
    <row r="218" spans="2:4" ht="15">
      <c r="B218" s="11"/>
      <c r="C218" s="12" t="s">
        <v>394</v>
      </c>
      <c r="D218" s="13">
        <f>SUM(D219:D240)</f>
        <v>7218985</v>
      </c>
    </row>
    <row r="219" spans="2:4" ht="12.75">
      <c r="B219" s="11"/>
      <c r="C219" s="12" t="s">
        <v>300</v>
      </c>
      <c r="D219" s="14">
        <v>13740</v>
      </c>
    </row>
    <row r="220" spans="2:4" ht="14.25" customHeight="1">
      <c r="B220" s="11"/>
      <c r="C220" s="12" t="s">
        <v>301</v>
      </c>
      <c r="D220" s="14">
        <v>4089183</v>
      </c>
    </row>
    <row r="221" spans="2:4" ht="12.75">
      <c r="B221" s="11"/>
      <c r="C221" s="12" t="s">
        <v>302</v>
      </c>
      <c r="D221" s="14">
        <v>308407</v>
      </c>
    </row>
    <row r="222" spans="2:4" ht="12.75">
      <c r="B222" s="11"/>
      <c r="C222" s="12" t="s">
        <v>303</v>
      </c>
      <c r="D222" s="14">
        <v>885278</v>
      </c>
    </row>
    <row r="223" spans="2:4" ht="12.75">
      <c r="B223" s="11"/>
      <c r="C223" s="12" t="s">
        <v>304</v>
      </c>
      <c r="D223" s="14">
        <v>114861</v>
      </c>
    </row>
    <row r="224" spans="2:4" ht="12.75">
      <c r="B224" s="11"/>
      <c r="C224" s="12" t="s">
        <v>306</v>
      </c>
      <c r="D224" s="14">
        <v>3000</v>
      </c>
    </row>
    <row r="225" spans="2:4" ht="12.75">
      <c r="B225" s="11"/>
      <c r="C225" s="12" t="s">
        <v>395</v>
      </c>
      <c r="D225" s="14">
        <v>70000</v>
      </c>
    </row>
    <row r="226" spans="2:4" ht="14.25" customHeight="1">
      <c r="B226" s="11"/>
      <c r="C226" s="12" t="s">
        <v>396</v>
      </c>
      <c r="D226" s="14">
        <v>25000</v>
      </c>
    </row>
    <row r="227" spans="2:4" ht="12.75">
      <c r="B227" s="11"/>
      <c r="C227" s="12" t="s">
        <v>308</v>
      </c>
      <c r="D227" s="14">
        <v>460100</v>
      </c>
    </row>
    <row r="228" spans="2:4" ht="12.75">
      <c r="B228" s="11"/>
      <c r="C228" s="12" t="s">
        <v>397</v>
      </c>
      <c r="D228" s="14">
        <v>120000</v>
      </c>
    </row>
    <row r="229" spans="2:4" ht="12.75">
      <c r="B229" s="11"/>
      <c r="C229" s="12" t="s">
        <v>310</v>
      </c>
      <c r="D229" s="14">
        <v>8530</v>
      </c>
    </row>
    <row r="230" spans="2:4" ht="11.25" customHeight="1">
      <c r="B230" s="11"/>
      <c r="C230" s="12" t="s">
        <v>335</v>
      </c>
      <c r="D230" s="14">
        <v>82500</v>
      </c>
    </row>
    <row r="231" spans="2:4" ht="13.5" customHeight="1">
      <c r="B231" s="11"/>
      <c r="C231" s="12" t="s">
        <v>375</v>
      </c>
      <c r="D231" s="14">
        <v>7500</v>
      </c>
    </row>
    <row r="232" spans="2:4" ht="21.75" customHeight="1">
      <c r="B232" s="11"/>
      <c r="C232" s="12" t="s">
        <v>357</v>
      </c>
      <c r="D232" s="14">
        <v>8400</v>
      </c>
    </row>
    <row r="233" spans="2:4" ht="12.75">
      <c r="B233" s="11"/>
      <c r="C233" s="12" t="s">
        <v>315</v>
      </c>
      <c r="D233" s="14">
        <v>4000</v>
      </c>
    </row>
    <row r="234" spans="2:4" ht="12.75">
      <c r="B234" s="11"/>
      <c r="C234" s="12" t="s">
        <v>316</v>
      </c>
      <c r="D234" s="14">
        <v>4000</v>
      </c>
    </row>
    <row r="235" spans="2:4" ht="15" customHeight="1">
      <c r="B235" s="11"/>
      <c r="C235" s="12" t="s">
        <v>317</v>
      </c>
      <c r="D235" s="14">
        <v>337086</v>
      </c>
    </row>
    <row r="236" spans="2:4" ht="12.75">
      <c r="B236" s="11"/>
      <c r="C236" s="12" t="s">
        <v>321</v>
      </c>
      <c r="D236" s="14">
        <v>6000</v>
      </c>
    </row>
    <row r="237" spans="2:4" ht="22.5">
      <c r="B237" s="11"/>
      <c r="C237" s="12" t="s">
        <v>398</v>
      </c>
      <c r="D237" s="14">
        <v>3000</v>
      </c>
    </row>
    <row r="238" spans="2:4" ht="22.5">
      <c r="B238" s="11"/>
      <c r="C238" s="12" t="s">
        <v>399</v>
      </c>
      <c r="D238" s="14">
        <v>16400</v>
      </c>
    </row>
    <row r="239" spans="2:4" ht="22.5">
      <c r="B239" s="11"/>
      <c r="C239" s="12" t="s">
        <v>359</v>
      </c>
      <c r="D239" s="14">
        <v>12000</v>
      </c>
    </row>
    <row r="240" spans="2:4" ht="12.75">
      <c r="B240" s="11"/>
      <c r="C240" s="12" t="s">
        <v>329</v>
      </c>
      <c r="D240" s="14">
        <v>640000</v>
      </c>
    </row>
    <row r="241" spans="2:4" ht="22.5">
      <c r="B241" s="11"/>
      <c r="C241" s="12" t="s">
        <v>400</v>
      </c>
      <c r="D241" s="13">
        <f>SUM(D242:D248)</f>
        <v>91614</v>
      </c>
    </row>
    <row r="242" spans="2:4" ht="12.75">
      <c r="B242" s="11"/>
      <c r="C242" s="12" t="s">
        <v>401</v>
      </c>
      <c r="D242" s="17">
        <v>160</v>
      </c>
    </row>
    <row r="243" spans="2:4" ht="12.75">
      <c r="B243" s="11"/>
      <c r="C243" s="12" t="s">
        <v>301</v>
      </c>
      <c r="D243" s="14">
        <v>69620</v>
      </c>
    </row>
    <row r="244" spans="2:4" ht="12.75">
      <c r="B244" s="11"/>
      <c r="C244" s="12" t="s">
        <v>302</v>
      </c>
      <c r="D244" s="14">
        <v>4052</v>
      </c>
    </row>
    <row r="245" spans="2:4" ht="12.75">
      <c r="B245" s="11"/>
      <c r="C245" s="12" t="s">
        <v>303</v>
      </c>
      <c r="D245" s="14">
        <v>11756</v>
      </c>
    </row>
    <row r="246" spans="2:4" ht="12.75">
      <c r="B246" s="11"/>
      <c r="C246" s="12" t="s">
        <v>304</v>
      </c>
      <c r="D246" s="14">
        <v>1626</v>
      </c>
    </row>
    <row r="247" spans="2:4" ht="12.75">
      <c r="B247" s="11"/>
      <c r="C247" s="12" t="s">
        <v>307</v>
      </c>
      <c r="D247" s="14">
        <v>200</v>
      </c>
    </row>
    <row r="248" spans="2:4" ht="14.25" customHeight="1">
      <c r="B248" s="11"/>
      <c r="C248" s="12" t="s">
        <v>317</v>
      </c>
      <c r="D248" s="14">
        <v>4200</v>
      </c>
    </row>
    <row r="249" spans="2:4" ht="15">
      <c r="B249" s="11"/>
      <c r="C249" s="12" t="s">
        <v>402</v>
      </c>
      <c r="D249" s="13">
        <f>SUM(D250:D270)</f>
        <v>3042881</v>
      </c>
    </row>
    <row r="250" spans="2:4" ht="12.75">
      <c r="B250" s="11"/>
      <c r="C250" s="12" t="s">
        <v>300</v>
      </c>
      <c r="D250" s="14">
        <v>12329</v>
      </c>
    </row>
    <row r="251" spans="2:4" ht="14.25" customHeight="1">
      <c r="B251" s="11"/>
      <c r="C251" s="12" t="s">
        <v>301</v>
      </c>
      <c r="D251" s="14">
        <v>1662126</v>
      </c>
    </row>
    <row r="252" spans="2:4" ht="12.75">
      <c r="B252" s="11"/>
      <c r="C252" s="12" t="s">
        <v>302</v>
      </c>
      <c r="D252" s="14">
        <v>118939</v>
      </c>
    </row>
    <row r="253" spans="2:4" ht="12.75">
      <c r="B253" s="11"/>
      <c r="C253" s="12" t="s">
        <v>303</v>
      </c>
      <c r="D253" s="14">
        <v>376699</v>
      </c>
    </row>
    <row r="254" spans="2:4" ht="12.75">
      <c r="B254" s="11"/>
      <c r="C254" s="12" t="s">
        <v>304</v>
      </c>
      <c r="D254" s="14">
        <v>49671</v>
      </c>
    </row>
    <row r="255" spans="2:4" ht="12.75">
      <c r="B255" s="11"/>
      <c r="C255" s="12" t="s">
        <v>306</v>
      </c>
      <c r="D255" s="14">
        <v>3000</v>
      </c>
    </row>
    <row r="256" spans="2:4" ht="12.75">
      <c r="B256" s="11"/>
      <c r="C256" s="12" t="s">
        <v>307</v>
      </c>
      <c r="D256" s="14">
        <v>50000</v>
      </c>
    </row>
    <row r="257" spans="2:4" ht="12.75">
      <c r="B257" s="11"/>
      <c r="C257" s="12" t="s">
        <v>403</v>
      </c>
      <c r="D257" s="14">
        <v>214500</v>
      </c>
    </row>
    <row r="258" spans="2:4" ht="14.25" customHeight="1">
      <c r="B258" s="11"/>
      <c r="C258" s="12" t="s">
        <v>396</v>
      </c>
      <c r="D258" s="14">
        <v>10000</v>
      </c>
    </row>
    <row r="259" spans="2:4" ht="12.75">
      <c r="B259" s="11"/>
      <c r="C259" s="12" t="s">
        <v>308</v>
      </c>
      <c r="D259" s="14">
        <v>133942</v>
      </c>
    </row>
    <row r="260" spans="2:4" ht="12.75">
      <c r="B260" s="11"/>
      <c r="C260" s="12" t="s">
        <v>309</v>
      </c>
      <c r="D260" s="14">
        <v>50000</v>
      </c>
    </row>
    <row r="261" spans="2:4" ht="12.75">
      <c r="B261" s="11"/>
      <c r="C261" s="12" t="s">
        <v>310</v>
      </c>
      <c r="D261" s="14">
        <v>3730</v>
      </c>
    </row>
    <row r="262" spans="2:4" ht="12.75">
      <c r="B262" s="11"/>
      <c r="C262" s="12" t="s">
        <v>311</v>
      </c>
      <c r="D262" s="14">
        <v>41128</v>
      </c>
    </row>
    <row r="263" spans="2:4" ht="12.75">
      <c r="B263" s="11"/>
      <c r="C263" s="12" t="s">
        <v>375</v>
      </c>
      <c r="D263" s="14">
        <v>1700</v>
      </c>
    </row>
    <row r="264" spans="2:4" ht="22.5">
      <c r="B264" s="11"/>
      <c r="C264" s="12" t="s">
        <v>357</v>
      </c>
      <c r="D264" s="14">
        <v>6300</v>
      </c>
    </row>
    <row r="265" spans="2:4" ht="12.75">
      <c r="B265" s="11"/>
      <c r="C265" s="12" t="s">
        <v>315</v>
      </c>
      <c r="D265" s="14">
        <v>1450</v>
      </c>
    </row>
    <row r="266" spans="2:4" ht="14.25" customHeight="1">
      <c r="B266" s="11"/>
      <c r="C266" s="12" t="s">
        <v>317</v>
      </c>
      <c r="D266" s="14">
        <v>122467</v>
      </c>
    </row>
    <row r="267" spans="2:4" ht="12.75">
      <c r="B267" s="11"/>
      <c r="C267" s="12" t="s">
        <v>321</v>
      </c>
      <c r="D267" s="14">
        <v>4000</v>
      </c>
    </row>
    <row r="268" spans="2:4" ht="22.5">
      <c r="B268" s="11"/>
      <c r="C268" s="12" t="s">
        <v>399</v>
      </c>
      <c r="D268" s="14">
        <v>2400</v>
      </c>
    </row>
    <row r="269" spans="2:4" ht="22.5">
      <c r="B269" s="11"/>
      <c r="C269" s="12" t="s">
        <v>359</v>
      </c>
      <c r="D269" s="14">
        <v>10500</v>
      </c>
    </row>
    <row r="270" spans="2:4" ht="12.75">
      <c r="B270" s="11"/>
      <c r="C270" s="12" t="s">
        <v>329</v>
      </c>
      <c r="D270" s="14">
        <v>168000</v>
      </c>
    </row>
    <row r="271" spans="2:5" ht="15">
      <c r="B271" s="11"/>
      <c r="C271" s="12" t="s">
        <v>404</v>
      </c>
      <c r="D271" s="13">
        <f>SUM(D272:D292)</f>
        <v>4234979</v>
      </c>
      <c r="E271" s="19"/>
    </row>
    <row r="272" spans="2:5" ht="12.75">
      <c r="B272" s="11"/>
      <c r="C272" s="12" t="s">
        <v>300</v>
      </c>
      <c r="D272" s="14">
        <v>10450</v>
      </c>
      <c r="E272" s="19"/>
    </row>
    <row r="273" spans="2:5" ht="15" customHeight="1">
      <c r="B273" s="11"/>
      <c r="C273" s="12" t="s">
        <v>301</v>
      </c>
      <c r="D273" s="14">
        <v>2749494</v>
      </c>
      <c r="E273" s="19"/>
    </row>
    <row r="274" spans="2:5" ht="12.75">
      <c r="B274" s="11"/>
      <c r="C274" s="12" t="s">
        <v>302</v>
      </c>
      <c r="D274" s="14">
        <v>207221</v>
      </c>
      <c r="E274" s="19"/>
    </row>
    <row r="275" spans="2:5" ht="12.75">
      <c r="B275" s="11"/>
      <c r="C275" s="12" t="s">
        <v>303</v>
      </c>
      <c r="D275" s="14">
        <v>572463</v>
      </c>
      <c r="E275" s="19"/>
    </row>
    <row r="276" spans="2:5" ht="12.75">
      <c r="B276" s="11"/>
      <c r="C276" s="12" t="s">
        <v>304</v>
      </c>
      <c r="D276" s="14">
        <v>75615</v>
      </c>
      <c r="E276" s="19"/>
    </row>
    <row r="277" spans="2:5" ht="12.75">
      <c r="B277" s="11"/>
      <c r="C277" s="12" t="s">
        <v>306</v>
      </c>
      <c r="D277" s="14">
        <v>2000</v>
      </c>
      <c r="E277" s="19"/>
    </row>
    <row r="278" spans="2:5" ht="12.75">
      <c r="B278" s="11"/>
      <c r="C278" s="12" t="s">
        <v>307</v>
      </c>
      <c r="D278" s="14">
        <v>35000</v>
      </c>
      <c r="E278" s="19"/>
    </row>
    <row r="279" spans="2:5" ht="14.25" customHeight="1">
      <c r="B279" s="11"/>
      <c r="C279" s="12" t="s">
        <v>396</v>
      </c>
      <c r="D279" s="14">
        <v>14800</v>
      </c>
      <c r="E279" s="19"/>
    </row>
    <row r="280" spans="2:5" ht="12.75">
      <c r="B280" s="11"/>
      <c r="C280" s="12" t="s">
        <v>308</v>
      </c>
      <c r="D280" s="14">
        <v>260000</v>
      </c>
      <c r="E280" s="19"/>
    </row>
    <row r="281" spans="2:5" ht="12.75">
      <c r="B281" s="11"/>
      <c r="C281" s="12" t="s">
        <v>309</v>
      </c>
      <c r="D281" s="14">
        <v>50000</v>
      </c>
      <c r="E281" s="19"/>
    </row>
    <row r="282" spans="2:5" ht="12.75">
      <c r="B282" s="11"/>
      <c r="C282" s="12" t="s">
        <v>310</v>
      </c>
      <c r="D282" s="14">
        <v>3600</v>
      </c>
      <c r="E282" s="19"/>
    </row>
    <row r="283" spans="2:5" ht="14.25" customHeight="1">
      <c r="B283" s="11"/>
      <c r="C283" s="12" t="s">
        <v>335</v>
      </c>
      <c r="D283" s="14">
        <v>44215</v>
      </c>
      <c r="E283" s="19"/>
    </row>
    <row r="284" spans="2:5" ht="15" customHeight="1">
      <c r="B284" s="11"/>
      <c r="C284" s="12" t="s">
        <v>375</v>
      </c>
      <c r="D284" s="14">
        <v>4100</v>
      </c>
      <c r="E284" s="19"/>
    </row>
    <row r="285" spans="2:5" ht="23.25" customHeight="1">
      <c r="B285" s="11"/>
      <c r="C285" s="12" t="s">
        <v>357</v>
      </c>
      <c r="D285" s="14">
        <v>6000</v>
      </c>
      <c r="E285" s="19"/>
    </row>
    <row r="286" spans="2:5" ht="12.75">
      <c r="B286" s="11"/>
      <c r="C286" s="12" t="s">
        <v>315</v>
      </c>
      <c r="D286" s="14">
        <v>3000</v>
      </c>
      <c r="E286" s="19"/>
    </row>
    <row r="287" spans="2:5" ht="12.75">
      <c r="B287" s="11"/>
      <c r="C287" s="12" t="s">
        <v>316</v>
      </c>
      <c r="D287" s="14">
        <v>4300</v>
      </c>
      <c r="E287" s="19"/>
    </row>
    <row r="288" spans="2:5" ht="12" customHeight="1">
      <c r="B288" s="11"/>
      <c r="C288" s="12" t="s">
        <v>317</v>
      </c>
      <c r="D288" s="14">
        <v>179521</v>
      </c>
      <c r="E288" s="19"/>
    </row>
    <row r="289" spans="2:5" ht="12.75">
      <c r="B289" s="11"/>
      <c r="C289" s="12" t="s">
        <v>321</v>
      </c>
      <c r="D289" s="14">
        <v>3000</v>
      </c>
      <c r="E289" s="19"/>
    </row>
    <row r="290" spans="2:5" ht="22.5">
      <c r="B290" s="11"/>
      <c r="C290" s="12" t="s">
        <v>405</v>
      </c>
      <c r="D290" s="14">
        <v>2000</v>
      </c>
      <c r="E290" s="19"/>
    </row>
    <row r="291" spans="2:5" ht="22.5">
      <c r="B291" s="11"/>
      <c r="C291" s="12" t="s">
        <v>399</v>
      </c>
      <c r="D291" s="14">
        <v>4500</v>
      </c>
      <c r="E291" s="19"/>
    </row>
    <row r="292" spans="2:5" ht="22.5">
      <c r="B292" s="11"/>
      <c r="C292" s="12" t="s">
        <v>359</v>
      </c>
      <c r="D292" s="14">
        <v>3700</v>
      </c>
      <c r="E292" s="19"/>
    </row>
    <row r="293" spans="2:5" ht="22.5">
      <c r="B293" s="11"/>
      <c r="C293" s="12" t="s">
        <v>408</v>
      </c>
      <c r="D293" s="13">
        <f>SUM(D294:D313)</f>
        <v>353317</v>
      </c>
      <c r="E293" s="19"/>
    </row>
    <row r="294" spans="2:4" ht="12.75">
      <c r="B294" s="11"/>
      <c r="C294" s="12" t="s">
        <v>374</v>
      </c>
      <c r="D294" s="14">
        <v>3100</v>
      </c>
    </row>
    <row r="295" spans="2:4" ht="13.5" customHeight="1">
      <c r="B295" s="11"/>
      <c r="C295" s="12" t="s">
        <v>301</v>
      </c>
      <c r="D295" s="14">
        <v>214255</v>
      </c>
    </row>
    <row r="296" spans="2:4" ht="18" customHeight="1">
      <c r="B296" s="11"/>
      <c r="C296" s="12" t="s">
        <v>302</v>
      </c>
      <c r="D296" s="14">
        <v>17146</v>
      </c>
    </row>
    <row r="297" spans="2:4" ht="12.75">
      <c r="B297" s="11"/>
      <c r="C297" s="12" t="s">
        <v>303</v>
      </c>
      <c r="D297" s="14">
        <v>39747</v>
      </c>
    </row>
    <row r="298" spans="2:4" ht="12.75">
      <c r="B298" s="11"/>
      <c r="C298" s="12" t="s">
        <v>304</v>
      </c>
      <c r="D298" s="14">
        <v>5565</v>
      </c>
    </row>
    <row r="299" spans="2:4" ht="12.75">
      <c r="B299" s="11"/>
      <c r="C299" s="12" t="s">
        <v>306</v>
      </c>
      <c r="D299" s="14">
        <v>1000</v>
      </c>
    </row>
    <row r="300" spans="2:4" ht="12.75">
      <c r="B300" s="11"/>
      <c r="C300" s="12" t="s">
        <v>307</v>
      </c>
      <c r="D300" s="14">
        <v>11500</v>
      </c>
    </row>
    <row r="301" spans="2:4" ht="12.75">
      <c r="B301" s="11"/>
      <c r="C301" s="12" t="s">
        <v>308</v>
      </c>
      <c r="D301" s="14">
        <v>14500</v>
      </c>
    </row>
    <row r="302" spans="2:4" ht="12.75">
      <c r="B302" s="11"/>
      <c r="C302" s="12" t="s">
        <v>310</v>
      </c>
      <c r="D302" s="14">
        <v>600</v>
      </c>
    </row>
    <row r="303" spans="2:4" ht="12.75">
      <c r="B303" s="11"/>
      <c r="C303" s="12" t="s">
        <v>311</v>
      </c>
      <c r="D303" s="14">
        <v>8500</v>
      </c>
    </row>
    <row r="304" spans="2:4" ht="12.75">
      <c r="B304" s="11"/>
      <c r="C304" s="12" t="s">
        <v>375</v>
      </c>
      <c r="D304" s="14">
        <v>1800</v>
      </c>
    </row>
    <row r="305" spans="2:4" ht="22.5">
      <c r="B305" s="11"/>
      <c r="C305" s="12" t="s">
        <v>357</v>
      </c>
      <c r="D305" s="14">
        <v>7000</v>
      </c>
    </row>
    <row r="306" spans="2:4" ht="12.75">
      <c r="B306" s="11"/>
      <c r="C306" s="12" t="s">
        <v>315</v>
      </c>
      <c r="D306" s="14">
        <v>800</v>
      </c>
    </row>
    <row r="307" spans="2:4" ht="12.75">
      <c r="B307" s="11"/>
      <c r="C307" s="12" t="s">
        <v>316</v>
      </c>
      <c r="D307" s="14">
        <v>800</v>
      </c>
    </row>
    <row r="308" spans="2:4" ht="14.25" customHeight="1">
      <c r="B308" s="11"/>
      <c r="C308" s="12" t="s">
        <v>317</v>
      </c>
      <c r="D308" s="14">
        <v>5904</v>
      </c>
    </row>
    <row r="309" spans="2:4" ht="12.75">
      <c r="B309" s="11"/>
      <c r="C309" s="12" t="s">
        <v>318</v>
      </c>
      <c r="D309" s="14">
        <v>600</v>
      </c>
    </row>
    <row r="310" spans="2:4" ht="12.75">
      <c r="B310" s="11"/>
      <c r="C310" s="12" t="s">
        <v>321</v>
      </c>
      <c r="D310" s="14">
        <v>1500</v>
      </c>
    </row>
    <row r="311" spans="2:4" ht="22.5">
      <c r="B311" s="11"/>
      <c r="C311" s="12" t="s">
        <v>405</v>
      </c>
      <c r="D311" s="14">
        <v>3000</v>
      </c>
    </row>
    <row r="312" spans="2:4" ht="22.5">
      <c r="B312" s="11"/>
      <c r="C312" s="12" t="s">
        <v>399</v>
      </c>
      <c r="D312" s="14">
        <v>5000</v>
      </c>
    </row>
    <row r="313" spans="2:4" ht="22.5">
      <c r="B313" s="11"/>
      <c r="C313" s="12" t="s">
        <v>359</v>
      </c>
      <c r="D313" s="14">
        <v>11000</v>
      </c>
    </row>
    <row r="314" spans="2:4" ht="22.5">
      <c r="B314" s="11"/>
      <c r="C314" s="12" t="s">
        <v>409</v>
      </c>
      <c r="D314" s="13">
        <f>SUM(D315:D319)</f>
        <v>71604</v>
      </c>
    </row>
    <row r="315" spans="2:4" ht="16.5" customHeight="1">
      <c r="B315" s="11"/>
      <c r="C315" s="12" t="s">
        <v>301</v>
      </c>
      <c r="D315" s="14">
        <v>6021</v>
      </c>
    </row>
    <row r="316" spans="2:4" ht="12.75">
      <c r="B316" s="11"/>
      <c r="C316" s="12" t="s">
        <v>303</v>
      </c>
      <c r="D316" s="14">
        <v>1566</v>
      </c>
    </row>
    <row r="317" spans="2:4" ht="12.75">
      <c r="B317" s="11"/>
      <c r="C317" s="12" t="s">
        <v>304</v>
      </c>
      <c r="D317" s="14">
        <v>182</v>
      </c>
    </row>
    <row r="318" spans="2:4" ht="12.75">
      <c r="B318" s="11"/>
      <c r="C318" s="12" t="s">
        <v>311</v>
      </c>
      <c r="D318" s="14">
        <v>48835</v>
      </c>
    </row>
    <row r="319" spans="2:4" ht="22.5">
      <c r="B319" s="11"/>
      <c r="C319" s="12" t="s">
        <v>405</v>
      </c>
      <c r="D319" s="14">
        <v>15000</v>
      </c>
    </row>
    <row r="320" spans="2:4" ht="12.75">
      <c r="B320" s="6" t="s">
        <v>410</v>
      </c>
      <c r="C320" s="9" t="s">
        <v>411</v>
      </c>
      <c r="D320" s="10">
        <f>SUM(D321,D324,D327,D338)</f>
        <v>158000</v>
      </c>
    </row>
    <row r="321" spans="2:4" ht="15.75" customHeight="1">
      <c r="B321" s="11"/>
      <c r="C321" s="12" t="s">
        <v>412</v>
      </c>
      <c r="D321" s="13">
        <f>SUM(D322:D323)</f>
        <v>8000</v>
      </c>
    </row>
    <row r="322" spans="2:4" ht="12.75">
      <c r="B322" s="11"/>
      <c r="C322" s="12" t="s">
        <v>307</v>
      </c>
      <c r="D322" s="14">
        <v>6000</v>
      </c>
    </row>
    <row r="323" spans="2:4" ht="12.75">
      <c r="B323" s="11"/>
      <c r="C323" s="12" t="s">
        <v>311</v>
      </c>
      <c r="D323" s="14">
        <v>2000</v>
      </c>
    </row>
    <row r="324" spans="2:4" ht="15">
      <c r="B324" s="11"/>
      <c r="C324" s="12" t="s">
        <v>413</v>
      </c>
      <c r="D324" s="16">
        <f>SUM(D325:D326)</f>
        <v>8000</v>
      </c>
    </row>
    <row r="325" spans="2:4" ht="12.75">
      <c r="B325" s="11"/>
      <c r="C325" s="12" t="s">
        <v>307</v>
      </c>
      <c r="D325" s="14">
        <v>2000</v>
      </c>
    </row>
    <row r="326" spans="2:4" ht="12.75">
      <c r="B326" s="11"/>
      <c r="C326" s="12" t="s">
        <v>311</v>
      </c>
      <c r="D326" s="14">
        <v>6000</v>
      </c>
    </row>
    <row r="327" spans="2:4" ht="15.75" customHeight="1">
      <c r="B327" s="11"/>
      <c r="C327" s="12" t="s">
        <v>414</v>
      </c>
      <c r="D327" s="13">
        <f>SUM(D328:D337)</f>
        <v>140000</v>
      </c>
    </row>
    <row r="328" spans="2:4" ht="12.75">
      <c r="B328" s="11"/>
      <c r="C328" s="12" t="s">
        <v>306</v>
      </c>
      <c r="D328" s="14">
        <v>30000</v>
      </c>
    </row>
    <row r="329" spans="2:4" ht="12.75">
      <c r="B329" s="11"/>
      <c r="C329" s="12" t="s">
        <v>307</v>
      </c>
      <c r="D329" s="14">
        <v>50000</v>
      </c>
    </row>
    <row r="330" spans="2:4" ht="12.75">
      <c r="B330" s="11"/>
      <c r="C330" s="12" t="s">
        <v>308</v>
      </c>
      <c r="D330" s="14">
        <v>5000</v>
      </c>
    </row>
    <row r="331" spans="2:4" ht="12.75">
      <c r="B331" s="11"/>
      <c r="C331" s="12" t="s">
        <v>309</v>
      </c>
      <c r="D331" s="14">
        <v>1000</v>
      </c>
    </row>
    <row r="332" spans="2:4" ht="12.75">
      <c r="B332" s="11"/>
      <c r="C332" s="12" t="s">
        <v>311</v>
      </c>
      <c r="D332" s="14">
        <v>40000</v>
      </c>
    </row>
    <row r="333" spans="2:4" ht="12.75">
      <c r="B333" s="11"/>
      <c r="C333" s="12" t="s">
        <v>315</v>
      </c>
      <c r="D333" s="14">
        <v>1000</v>
      </c>
    </row>
    <row r="334" spans="2:4" ht="12.75">
      <c r="B334" s="11"/>
      <c r="C334" s="12" t="s">
        <v>316</v>
      </c>
      <c r="D334" s="14">
        <v>1000</v>
      </c>
    </row>
    <row r="335" spans="2:4" ht="22.5">
      <c r="B335" s="11"/>
      <c r="C335" s="12" t="s">
        <v>322</v>
      </c>
      <c r="D335" s="14">
        <v>10000</v>
      </c>
    </row>
    <row r="336" spans="2:4" ht="22.5">
      <c r="B336" s="11"/>
      <c r="C336" s="12" t="s">
        <v>399</v>
      </c>
      <c r="D336" s="14">
        <v>2000</v>
      </c>
    </row>
    <row r="337" spans="2:4" ht="12.75">
      <c r="B337" s="11"/>
      <c r="C337" s="12" t="s">
        <v>329</v>
      </c>
      <c r="D337" s="14"/>
    </row>
    <row r="338" spans="2:4" ht="15">
      <c r="B338" s="11"/>
      <c r="C338" s="12" t="s">
        <v>415</v>
      </c>
      <c r="D338" s="13">
        <f>SUM(D339:D339)</f>
        <v>2000</v>
      </c>
    </row>
    <row r="339" spans="2:4" ht="23.25" customHeight="1">
      <c r="B339" s="11"/>
      <c r="C339" s="12" t="s">
        <v>416</v>
      </c>
      <c r="D339" s="14">
        <v>2000</v>
      </c>
    </row>
    <row r="340" spans="2:4" ht="12.75">
      <c r="B340" s="6" t="s">
        <v>417</v>
      </c>
      <c r="C340" s="9" t="s">
        <v>418</v>
      </c>
      <c r="D340" s="10">
        <f>SUM(D341,D363,D380,D382,D387,D389,D413,D427)</f>
        <v>10236860</v>
      </c>
    </row>
    <row r="341" spans="2:4" ht="15">
      <c r="B341" s="11"/>
      <c r="C341" s="12" t="s">
        <v>419</v>
      </c>
      <c r="D341" s="13">
        <f>SUM(D342:D362)</f>
        <v>269000</v>
      </c>
    </row>
    <row r="342" spans="2:4" ht="12.75">
      <c r="B342" s="11"/>
      <c r="C342" s="12" t="s">
        <v>300</v>
      </c>
      <c r="D342" s="14">
        <v>2000</v>
      </c>
    </row>
    <row r="343" spans="2:4" ht="15.75" customHeight="1">
      <c r="B343" s="11"/>
      <c r="C343" s="12" t="s">
        <v>301</v>
      </c>
      <c r="D343" s="14">
        <v>142330</v>
      </c>
    </row>
    <row r="344" spans="2:4" ht="12.75">
      <c r="B344" s="11"/>
      <c r="C344" s="12" t="s">
        <v>302</v>
      </c>
      <c r="D344" s="14">
        <v>11782</v>
      </c>
    </row>
    <row r="345" spans="2:4" ht="12.75">
      <c r="B345" s="11"/>
      <c r="C345" s="12" t="s">
        <v>303</v>
      </c>
      <c r="D345" s="14">
        <v>27324</v>
      </c>
    </row>
    <row r="346" spans="2:4" ht="12.75">
      <c r="B346" s="11"/>
      <c r="C346" s="12" t="s">
        <v>304</v>
      </c>
      <c r="D346" s="14">
        <v>3775</v>
      </c>
    </row>
    <row r="347" spans="2:4" ht="12.75">
      <c r="B347" s="11"/>
      <c r="C347" s="12" t="s">
        <v>306</v>
      </c>
      <c r="D347" s="14">
        <v>5000</v>
      </c>
    </row>
    <row r="348" spans="2:4" ht="12.75">
      <c r="B348" s="11"/>
      <c r="C348" s="12" t="s">
        <v>307</v>
      </c>
      <c r="D348" s="14">
        <v>16000</v>
      </c>
    </row>
    <row r="349" spans="2:4" ht="12.75">
      <c r="B349" s="11"/>
      <c r="C349" s="12" t="s">
        <v>403</v>
      </c>
      <c r="D349" s="14">
        <v>2200</v>
      </c>
    </row>
    <row r="350" spans="2:4" ht="12.75">
      <c r="B350" s="11"/>
      <c r="C350" s="12" t="s">
        <v>420</v>
      </c>
      <c r="D350" s="14">
        <v>100</v>
      </c>
    </row>
    <row r="351" spans="2:4" ht="12.75">
      <c r="B351" s="11"/>
      <c r="C351" s="12" t="s">
        <v>308</v>
      </c>
      <c r="D351" s="14">
        <v>20500</v>
      </c>
    </row>
    <row r="352" spans="2:4" ht="12.75">
      <c r="B352" s="11"/>
      <c r="C352" s="12" t="s">
        <v>309</v>
      </c>
      <c r="D352" s="14">
        <v>1500</v>
      </c>
    </row>
    <row r="353" spans="2:4" ht="12.75">
      <c r="B353" s="11"/>
      <c r="C353" s="12" t="s">
        <v>310</v>
      </c>
      <c r="D353" s="14">
        <v>400</v>
      </c>
    </row>
    <row r="354" spans="2:4" ht="12.75">
      <c r="B354" s="11"/>
      <c r="C354" s="12" t="s">
        <v>421</v>
      </c>
      <c r="D354" s="14">
        <v>18254</v>
      </c>
    </row>
    <row r="355" spans="2:4" ht="12.75">
      <c r="B355" s="11"/>
      <c r="C355" s="12" t="s">
        <v>375</v>
      </c>
      <c r="D355" s="14">
        <v>850</v>
      </c>
    </row>
    <row r="356" spans="2:4" ht="22.5">
      <c r="B356" s="11"/>
      <c r="C356" s="12" t="s">
        <v>356</v>
      </c>
      <c r="D356" s="14">
        <v>200</v>
      </c>
    </row>
    <row r="357" spans="2:4" ht="22.5">
      <c r="B357" s="11"/>
      <c r="C357" s="12" t="s">
        <v>357</v>
      </c>
      <c r="D357" s="14">
        <v>4000</v>
      </c>
    </row>
    <row r="358" spans="2:4" ht="12.75">
      <c r="B358" s="11"/>
      <c r="C358" s="12" t="s">
        <v>315</v>
      </c>
      <c r="D358" s="14">
        <v>500</v>
      </c>
    </row>
    <row r="359" spans="2:4" ht="12.75">
      <c r="B359" s="11"/>
      <c r="C359" s="12" t="s">
        <v>316</v>
      </c>
      <c r="D359" s="14">
        <v>2400</v>
      </c>
    </row>
    <row r="360" spans="2:4" ht="13.5" customHeight="1">
      <c r="B360" s="11"/>
      <c r="C360" s="12" t="s">
        <v>317</v>
      </c>
      <c r="D360" s="14">
        <v>7085</v>
      </c>
    </row>
    <row r="361" spans="2:4" ht="25.5" customHeight="1">
      <c r="B361" s="11"/>
      <c r="C361" s="12" t="s">
        <v>422</v>
      </c>
      <c r="D361" s="14">
        <v>2500</v>
      </c>
    </row>
    <row r="362" spans="2:4" ht="24.75" customHeight="1">
      <c r="B362" s="11"/>
      <c r="C362" s="12" t="s">
        <v>399</v>
      </c>
      <c r="D362" s="14">
        <v>300</v>
      </c>
    </row>
    <row r="363" spans="2:4" ht="45">
      <c r="B363" s="11"/>
      <c r="C363" s="12" t="s">
        <v>423</v>
      </c>
      <c r="D363" s="13">
        <f>SUM(D364:D379)</f>
        <v>5985000</v>
      </c>
    </row>
    <row r="364" spans="2:4" ht="12.75">
      <c r="B364" s="11"/>
      <c r="C364" s="12" t="s">
        <v>300</v>
      </c>
      <c r="D364" s="14">
        <v>1000</v>
      </c>
    </row>
    <row r="365" spans="2:4" ht="12.75">
      <c r="B365" s="11"/>
      <c r="C365" s="12" t="s">
        <v>424</v>
      </c>
      <c r="D365" s="14">
        <v>5769656</v>
      </c>
    </row>
    <row r="366" spans="2:4" ht="14.25" customHeight="1">
      <c r="B366" s="11"/>
      <c r="C366" s="12" t="s">
        <v>301</v>
      </c>
      <c r="D366" s="14">
        <v>90324</v>
      </c>
    </row>
    <row r="367" spans="2:4" ht="15.75" customHeight="1">
      <c r="B367" s="11"/>
      <c r="C367" s="12" t="s">
        <v>302</v>
      </c>
      <c r="D367" s="14">
        <v>8838</v>
      </c>
    </row>
    <row r="368" spans="2:4" ht="12.75">
      <c r="B368" s="11"/>
      <c r="C368" s="12" t="s">
        <v>303</v>
      </c>
      <c r="D368" s="14">
        <v>67581</v>
      </c>
    </row>
    <row r="369" spans="2:4" ht="12.75">
      <c r="B369" s="11"/>
      <c r="C369" s="12" t="s">
        <v>304</v>
      </c>
      <c r="D369" s="14">
        <v>2365</v>
      </c>
    </row>
    <row r="370" spans="2:4" ht="12.75">
      <c r="B370" s="11"/>
      <c r="C370" s="12" t="s">
        <v>306</v>
      </c>
      <c r="D370" s="14">
        <v>5000</v>
      </c>
    </row>
    <row r="371" spans="2:4" ht="12.75">
      <c r="B371" s="11"/>
      <c r="C371" s="12" t="s">
        <v>307</v>
      </c>
      <c r="D371" s="14">
        <v>10000</v>
      </c>
    </row>
    <row r="372" spans="2:4" ht="12.75">
      <c r="B372" s="11"/>
      <c r="C372" s="12" t="s">
        <v>309</v>
      </c>
      <c r="D372" s="14">
        <v>2500</v>
      </c>
    </row>
    <row r="373" spans="2:4" ht="12.75">
      <c r="B373" s="11"/>
      <c r="C373" s="12" t="s">
        <v>311</v>
      </c>
      <c r="D373" s="14">
        <v>10500</v>
      </c>
    </row>
    <row r="374" spans="2:4" ht="22.5">
      <c r="B374" s="11"/>
      <c r="C374" s="12" t="s">
        <v>357</v>
      </c>
      <c r="D374" s="14">
        <v>6000</v>
      </c>
    </row>
    <row r="375" spans="2:4" ht="12.75">
      <c r="B375" s="11"/>
      <c r="C375" s="12" t="s">
        <v>425</v>
      </c>
      <c r="D375" s="14">
        <v>1000</v>
      </c>
    </row>
    <row r="376" spans="2:4" ht="13.5" customHeight="1">
      <c r="B376" s="11"/>
      <c r="C376" s="12" t="s">
        <v>317</v>
      </c>
      <c r="D376" s="14">
        <v>3936</v>
      </c>
    </row>
    <row r="377" spans="2:4" ht="22.5" customHeight="1">
      <c r="B377" s="11"/>
      <c r="C377" s="12" t="s">
        <v>405</v>
      </c>
      <c r="D377" s="14">
        <v>1500</v>
      </c>
    </row>
    <row r="378" spans="2:4" ht="22.5" customHeight="1">
      <c r="B378" s="11"/>
      <c r="C378" s="12" t="s">
        <v>399</v>
      </c>
      <c r="D378" s="14">
        <v>2000</v>
      </c>
    </row>
    <row r="379" spans="2:4" ht="21.75" customHeight="1">
      <c r="B379" s="11"/>
      <c r="C379" s="12" t="s">
        <v>359</v>
      </c>
      <c r="D379" s="14">
        <v>2800</v>
      </c>
    </row>
    <row r="380" spans="2:4" ht="45.75" customHeight="1">
      <c r="B380" s="11"/>
      <c r="C380" s="12" t="s">
        <v>426</v>
      </c>
      <c r="D380" s="13">
        <f>SUM(D381)</f>
        <v>25000</v>
      </c>
    </row>
    <row r="381" spans="2:4" ht="15.75" customHeight="1">
      <c r="B381" s="11"/>
      <c r="C381" s="12" t="s">
        <v>427</v>
      </c>
      <c r="D381" s="14">
        <v>25000</v>
      </c>
    </row>
    <row r="382" spans="2:4" ht="26.25" customHeight="1">
      <c r="B382" s="11"/>
      <c r="C382" s="12" t="s">
        <v>428</v>
      </c>
      <c r="D382" s="13">
        <f>SUM(D383:D386)</f>
        <v>1256000</v>
      </c>
    </row>
    <row r="383" spans="2:4" ht="12.75">
      <c r="B383" s="11"/>
      <c r="C383" s="12" t="s">
        <v>424</v>
      </c>
      <c r="D383" s="14">
        <v>1161000</v>
      </c>
    </row>
    <row r="384" spans="2:4" ht="12.75">
      <c r="B384" s="11"/>
      <c r="C384" s="12" t="s">
        <v>303</v>
      </c>
      <c r="D384" s="14"/>
    </row>
    <row r="385" spans="2:4" ht="22.5">
      <c r="B385" s="11"/>
      <c r="C385" s="12" t="s">
        <v>429</v>
      </c>
      <c r="D385" s="14">
        <v>15000</v>
      </c>
    </row>
    <row r="386" spans="2:4" ht="23.25" customHeight="1">
      <c r="B386" s="11"/>
      <c r="C386" s="12" t="s">
        <v>430</v>
      </c>
      <c r="D386" s="14">
        <v>80000</v>
      </c>
    </row>
    <row r="387" spans="2:4" ht="15">
      <c r="B387" s="11"/>
      <c r="C387" s="12" t="s">
        <v>431</v>
      </c>
      <c r="D387" s="13">
        <f>SUM(D388)</f>
        <v>900000</v>
      </c>
    </row>
    <row r="388" spans="2:4" ht="12.75">
      <c r="B388" s="11"/>
      <c r="C388" s="12" t="s">
        <v>424</v>
      </c>
      <c r="D388" s="14">
        <v>900000</v>
      </c>
    </row>
    <row r="389" spans="2:4" ht="15">
      <c r="B389" s="11"/>
      <c r="C389" s="12" t="s">
        <v>432</v>
      </c>
      <c r="D389" s="13">
        <f>SUM(D390:D412)</f>
        <v>1029083</v>
      </c>
    </row>
    <row r="390" spans="2:4" ht="12.75">
      <c r="B390" s="11"/>
      <c r="C390" s="12" t="s">
        <v>374</v>
      </c>
      <c r="D390" s="14">
        <v>5700</v>
      </c>
    </row>
    <row r="391" spans="2:4" ht="15" customHeight="1">
      <c r="B391" s="11"/>
      <c r="C391" s="12" t="s">
        <v>301</v>
      </c>
      <c r="D391" s="14">
        <v>640000</v>
      </c>
    </row>
    <row r="392" spans="2:4" ht="12.75">
      <c r="B392" s="11"/>
      <c r="C392" s="12" t="s">
        <v>302</v>
      </c>
      <c r="D392" s="14">
        <v>44378</v>
      </c>
    </row>
    <row r="393" spans="2:4" ht="12.75">
      <c r="B393" s="11"/>
      <c r="C393" s="12" t="s">
        <v>303</v>
      </c>
      <c r="D393" s="14">
        <v>121933</v>
      </c>
    </row>
    <row r="394" spans="2:4" ht="12.75">
      <c r="B394" s="11"/>
      <c r="C394" s="12" t="s">
        <v>304</v>
      </c>
      <c r="D394" s="14">
        <v>16849</v>
      </c>
    </row>
    <row r="395" spans="2:4" ht="22.5">
      <c r="B395" s="11"/>
      <c r="C395" s="12" t="s">
        <v>433</v>
      </c>
      <c r="D395" s="14">
        <v>3200</v>
      </c>
    </row>
    <row r="396" spans="2:4" ht="12.75">
      <c r="B396" s="11"/>
      <c r="C396" s="12" t="s">
        <v>306</v>
      </c>
      <c r="D396" s="14">
        <v>7600</v>
      </c>
    </row>
    <row r="397" spans="2:4" ht="12.75">
      <c r="B397" s="11"/>
      <c r="C397" s="12" t="s">
        <v>307</v>
      </c>
      <c r="D397" s="14">
        <v>15000</v>
      </c>
    </row>
    <row r="398" spans="2:4" ht="12.75">
      <c r="B398" s="11"/>
      <c r="C398" s="12" t="s">
        <v>308</v>
      </c>
      <c r="D398" s="14">
        <v>27500</v>
      </c>
    </row>
    <row r="399" spans="2:4" ht="12.75">
      <c r="B399" s="11"/>
      <c r="C399" s="12" t="s">
        <v>309</v>
      </c>
      <c r="D399" s="14">
        <v>3700</v>
      </c>
    </row>
    <row r="400" spans="2:4" ht="12.75">
      <c r="B400" s="11"/>
      <c r="C400" s="12" t="s">
        <v>310</v>
      </c>
      <c r="D400" s="14">
        <v>400</v>
      </c>
    </row>
    <row r="401" spans="2:4" ht="12.75">
      <c r="B401" s="11"/>
      <c r="C401" s="12" t="s">
        <v>421</v>
      </c>
      <c r="D401" s="14">
        <v>18500</v>
      </c>
    </row>
    <row r="402" spans="2:4" ht="12.75">
      <c r="B402" s="11"/>
      <c r="C402" s="12" t="s">
        <v>375</v>
      </c>
      <c r="D402" s="14">
        <v>1680</v>
      </c>
    </row>
    <row r="403" spans="2:4" ht="22.5">
      <c r="B403" s="11"/>
      <c r="C403" s="12" t="s">
        <v>356</v>
      </c>
      <c r="D403" s="14">
        <v>600</v>
      </c>
    </row>
    <row r="404" spans="2:4" ht="22.5">
      <c r="B404" s="11"/>
      <c r="C404" s="12" t="s">
        <v>357</v>
      </c>
      <c r="D404" s="14">
        <v>18500</v>
      </c>
    </row>
    <row r="405" spans="2:4" ht="12.75">
      <c r="B405" s="11"/>
      <c r="C405" s="12" t="s">
        <v>315</v>
      </c>
      <c r="D405" s="14">
        <v>3000</v>
      </c>
    </row>
    <row r="406" spans="2:4" ht="12.75">
      <c r="B406" s="11"/>
      <c r="C406" s="12" t="s">
        <v>316</v>
      </c>
      <c r="D406" s="14">
        <v>2100</v>
      </c>
    </row>
    <row r="407" spans="2:4" ht="13.5" customHeight="1">
      <c r="B407" s="11"/>
      <c r="C407" s="12" t="s">
        <v>317</v>
      </c>
      <c r="D407" s="14">
        <v>19543</v>
      </c>
    </row>
    <row r="408" spans="2:4" ht="12.75">
      <c r="B408" s="11"/>
      <c r="C408" s="12" t="s">
        <v>318</v>
      </c>
      <c r="D408" s="14">
        <v>1400</v>
      </c>
    </row>
    <row r="409" spans="2:4" ht="22.5">
      <c r="B409" s="11"/>
      <c r="C409" s="12" t="s">
        <v>422</v>
      </c>
      <c r="D409" s="14">
        <v>8500</v>
      </c>
    </row>
    <row r="410" spans="2:4" ht="22.5">
      <c r="B410" s="11"/>
      <c r="C410" s="12" t="s">
        <v>399</v>
      </c>
      <c r="D410" s="14">
        <v>2200</v>
      </c>
    </row>
    <row r="411" spans="2:4" ht="22.5">
      <c r="B411" s="11"/>
      <c r="C411" s="12" t="s">
        <v>359</v>
      </c>
      <c r="D411" s="14">
        <v>38000</v>
      </c>
    </row>
    <row r="412" spans="2:4" ht="22.5">
      <c r="B412" s="11"/>
      <c r="C412" s="12" t="s">
        <v>330</v>
      </c>
      <c r="D412" s="14">
        <v>28800</v>
      </c>
    </row>
    <row r="413" spans="2:4" ht="22.5">
      <c r="B413" s="11"/>
      <c r="C413" s="12" t="s">
        <v>434</v>
      </c>
      <c r="D413" s="13">
        <f>SUM(D414:D426)</f>
        <v>564777</v>
      </c>
    </row>
    <row r="414" spans="2:6" ht="12.75">
      <c r="B414" s="11"/>
      <c r="C414" s="12" t="s">
        <v>300</v>
      </c>
      <c r="D414" s="14">
        <v>14457</v>
      </c>
      <c r="E414" s="3"/>
      <c r="F414" s="3"/>
    </row>
    <row r="415" spans="2:6" ht="15.75" customHeight="1">
      <c r="B415" s="11"/>
      <c r="C415" s="12" t="s">
        <v>301</v>
      </c>
      <c r="D415" s="14">
        <v>397000</v>
      </c>
      <c r="E415" s="3"/>
      <c r="F415" s="3"/>
    </row>
    <row r="416" spans="2:6" ht="12.75">
      <c r="B416" s="11"/>
      <c r="C416" s="12" t="s">
        <v>302</v>
      </c>
      <c r="D416" s="14">
        <v>35257</v>
      </c>
      <c r="E416" s="3"/>
      <c r="F416" s="3"/>
    </row>
    <row r="417" spans="2:6" ht="12.75">
      <c r="B417" s="11"/>
      <c r="C417" s="12" t="s">
        <v>303</v>
      </c>
      <c r="D417" s="14">
        <v>75048</v>
      </c>
      <c r="E417" s="3"/>
      <c r="F417" s="3"/>
    </row>
    <row r="418" spans="2:6" ht="12.75">
      <c r="B418" s="11"/>
      <c r="C418" s="12" t="s">
        <v>304</v>
      </c>
      <c r="D418" s="14">
        <v>10153</v>
      </c>
      <c r="E418" s="3"/>
      <c r="F418" s="3"/>
    </row>
    <row r="419" spans="2:6" ht="12.75">
      <c r="B419" s="11"/>
      <c r="C419" s="12" t="s">
        <v>306</v>
      </c>
      <c r="D419" s="14">
        <v>4000</v>
      </c>
      <c r="E419" s="3"/>
      <c r="F419" s="3"/>
    </row>
    <row r="420" spans="2:6" ht="12.75">
      <c r="B420" s="11"/>
      <c r="C420" s="12" t="s">
        <v>307</v>
      </c>
      <c r="D420" s="14">
        <v>1500</v>
      </c>
      <c r="E420" s="3"/>
      <c r="F420" s="3"/>
    </row>
    <row r="421" spans="2:6" ht="12.75">
      <c r="B421" s="11"/>
      <c r="C421" s="12" t="s">
        <v>435</v>
      </c>
      <c r="D421" s="14">
        <v>1500</v>
      </c>
      <c r="E421" s="3"/>
      <c r="F421" s="3"/>
    </row>
    <row r="422" spans="2:6" ht="12.75">
      <c r="B422" s="11"/>
      <c r="C422" s="12" t="s">
        <v>421</v>
      </c>
      <c r="D422" s="14">
        <v>700</v>
      </c>
      <c r="E422" s="3"/>
      <c r="F422" s="3"/>
    </row>
    <row r="423" spans="2:6" ht="12.75">
      <c r="B423" s="11"/>
      <c r="C423" s="12" t="s">
        <v>315</v>
      </c>
      <c r="D423" s="14">
        <v>2200</v>
      </c>
      <c r="E423" s="3"/>
      <c r="F423" s="3"/>
    </row>
    <row r="424" spans="2:6" ht="15" customHeight="1">
      <c r="B424" s="11"/>
      <c r="C424" s="12" t="s">
        <v>317</v>
      </c>
      <c r="D424" s="14">
        <v>18762</v>
      </c>
      <c r="E424" s="3"/>
      <c r="F424" s="3"/>
    </row>
    <row r="425" spans="2:6" ht="23.25" customHeight="1">
      <c r="B425" s="11"/>
      <c r="C425" s="12" t="s">
        <v>405</v>
      </c>
      <c r="D425" s="14">
        <v>4000</v>
      </c>
      <c r="E425" s="3"/>
      <c r="F425" s="3"/>
    </row>
    <row r="426" spans="2:6" ht="22.5" customHeight="1">
      <c r="B426" s="11"/>
      <c r="C426" s="12" t="s">
        <v>399</v>
      </c>
      <c r="D426" s="14">
        <v>200</v>
      </c>
      <c r="E426" s="3"/>
      <c r="F426" s="3"/>
    </row>
    <row r="427" spans="2:4" ht="15">
      <c r="B427" s="11"/>
      <c r="C427" s="12" t="s">
        <v>436</v>
      </c>
      <c r="D427" s="13">
        <f>SUM(D428:D430)</f>
        <v>208000</v>
      </c>
    </row>
    <row r="428" spans="2:4" ht="33.75">
      <c r="B428" s="11"/>
      <c r="C428" s="12" t="s">
        <v>339</v>
      </c>
      <c r="D428" s="14">
        <v>15000</v>
      </c>
    </row>
    <row r="429" spans="2:4" ht="12.75">
      <c r="B429" s="11"/>
      <c r="C429" s="12" t="s">
        <v>307</v>
      </c>
      <c r="D429" s="14">
        <v>1000</v>
      </c>
    </row>
    <row r="430" spans="2:4" ht="12.75">
      <c r="B430" s="11"/>
      <c r="C430" s="12" t="s">
        <v>424</v>
      </c>
      <c r="D430" s="14">
        <v>192000</v>
      </c>
    </row>
    <row r="431" spans="2:4" ht="21">
      <c r="B431" s="6" t="s">
        <v>437</v>
      </c>
      <c r="C431" s="9" t="s">
        <v>438</v>
      </c>
      <c r="D431" s="10">
        <f>SUM(D432)</f>
        <v>135196</v>
      </c>
    </row>
    <row r="432" spans="2:4" ht="15">
      <c r="B432" s="11"/>
      <c r="C432" s="12" t="s">
        <v>439</v>
      </c>
      <c r="D432" s="13">
        <f>SUM(D433:D447)</f>
        <v>135196</v>
      </c>
    </row>
    <row r="433" spans="2:4" ht="12.75">
      <c r="B433" s="11"/>
      <c r="C433" s="12" t="s">
        <v>440</v>
      </c>
      <c r="D433" s="17">
        <v>2000</v>
      </c>
    </row>
    <row r="434" spans="2:4" ht="12.75">
      <c r="B434" s="11"/>
      <c r="C434" s="12" t="s">
        <v>301</v>
      </c>
      <c r="D434" s="14">
        <v>59236</v>
      </c>
    </row>
    <row r="435" spans="2:4" ht="12.75">
      <c r="B435" s="11"/>
      <c r="C435" s="12" t="s">
        <v>302</v>
      </c>
      <c r="D435" s="14">
        <v>3285</v>
      </c>
    </row>
    <row r="436" spans="2:4" ht="12.75">
      <c r="B436" s="11"/>
      <c r="C436" s="12" t="s">
        <v>303</v>
      </c>
      <c r="D436" s="14">
        <v>10548</v>
      </c>
    </row>
    <row r="437" spans="2:4" ht="12.75">
      <c r="B437" s="11"/>
      <c r="C437" s="12" t="s">
        <v>304</v>
      </c>
      <c r="D437" s="14">
        <v>1503</v>
      </c>
    </row>
    <row r="438" spans="2:4" ht="12.75">
      <c r="B438" s="11"/>
      <c r="C438" s="12" t="s">
        <v>441</v>
      </c>
      <c r="D438" s="14">
        <v>15179</v>
      </c>
    </row>
    <row r="439" spans="2:4" ht="12.75">
      <c r="B439" s="11"/>
      <c r="C439" s="12" t="s">
        <v>308</v>
      </c>
      <c r="D439" s="14">
        <v>14000</v>
      </c>
    </row>
    <row r="440" spans="2:4" ht="12.75">
      <c r="B440" s="11"/>
      <c r="C440" s="12" t="s">
        <v>309</v>
      </c>
      <c r="D440" s="14">
        <v>10000</v>
      </c>
    </row>
    <row r="441" spans="2:4" ht="12.75">
      <c r="B441" s="11"/>
      <c r="C441" s="12" t="s">
        <v>335</v>
      </c>
      <c r="D441" s="14">
        <v>5000</v>
      </c>
    </row>
    <row r="442" spans="2:4" ht="22.5">
      <c r="B442" s="11"/>
      <c r="C442" s="12" t="s">
        <v>312</v>
      </c>
      <c r="D442" s="14">
        <v>1370</v>
      </c>
    </row>
    <row r="443" spans="2:4" ht="22.5">
      <c r="B443" s="11"/>
      <c r="C443" s="12" t="s">
        <v>313</v>
      </c>
      <c r="D443" s="14">
        <v>2000</v>
      </c>
    </row>
    <row r="444" spans="2:4" ht="12.75">
      <c r="B444" s="11"/>
      <c r="C444" s="12" t="s">
        <v>315</v>
      </c>
      <c r="D444" s="14">
        <v>1500</v>
      </c>
    </row>
    <row r="445" spans="2:4" ht="12.75">
      <c r="B445" s="11"/>
      <c r="C445" s="12" t="s">
        <v>442</v>
      </c>
      <c r="D445" s="14">
        <v>1000</v>
      </c>
    </row>
    <row r="446" spans="2:4" ht="15.75" customHeight="1">
      <c r="B446" s="11"/>
      <c r="C446" s="12" t="s">
        <v>317</v>
      </c>
      <c r="D446" s="14">
        <v>5575</v>
      </c>
    </row>
    <row r="447" spans="2:4" ht="24.75" customHeight="1">
      <c r="B447" s="11"/>
      <c r="C447" s="12" t="s">
        <v>359</v>
      </c>
      <c r="D447" s="14">
        <v>3000</v>
      </c>
    </row>
    <row r="448" spans="2:4" ht="15.75" customHeight="1">
      <c r="B448" s="6" t="s">
        <v>443</v>
      </c>
      <c r="C448" s="9" t="s">
        <v>444</v>
      </c>
      <c r="D448" s="10">
        <f>SUM(D449,D459)</f>
        <v>802302</v>
      </c>
    </row>
    <row r="449" spans="2:4" ht="15">
      <c r="B449" s="11"/>
      <c r="C449" s="12" t="s">
        <v>448</v>
      </c>
      <c r="D449" s="13">
        <f>SUM(D450:D458)</f>
        <v>772302</v>
      </c>
    </row>
    <row r="450" spans="2:4" ht="12.75">
      <c r="B450" s="11"/>
      <c r="C450" s="12" t="s">
        <v>401</v>
      </c>
      <c r="D450" s="17">
        <v>1060</v>
      </c>
    </row>
    <row r="451" spans="2:4" ht="15.75" customHeight="1">
      <c r="B451" s="11"/>
      <c r="C451" s="12" t="s">
        <v>301</v>
      </c>
      <c r="D451" s="14">
        <v>561308</v>
      </c>
    </row>
    <row r="452" spans="2:4" ht="12.75">
      <c r="B452" s="11"/>
      <c r="C452" s="12" t="s">
        <v>302</v>
      </c>
      <c r="D452" s="14">
        <v>41057</v>
      </c>
    </row>
    <row r="453" spans="2:4" ht="12.75">
      <c r="B453" s="11"/>
      <c r="C453" s="12" t="s">
        <v>303</v>
      </c>
      <c r="D453" s="14">
        <v>118281</v>
      </c>
    </row>
    <row r="454" spans="2:4" ht="12.75">
      <c r="B454" s="11"/>
      <c r="C454" s="12" t="s">
        <v>304</v>
      </c>
      <c r="D454" s="14">
        <v>16033</v>
      </c>
    </row>
    <row r="455" spans="2:4" ht="12.75">
      <c r="B455" s="11"/>
      <c r="C455" s="12" t="s">
        <v>307</v>
      </c>
      <c r="D455" s="14">
        <v>2500</v>
      </c>
    </row>
    <row r="456" spans="2:4" ht="12.75">
      <c r="B456" s="11"/>
      <c r="C456" s="12" t="s">
        <v>310</v>
      </c>
      <c r="D456" s="14">
        <v>300</v>
      </c>
    </row>
    <row r="457" spans="2:4" ht="15" customHeight="1">
      <c r="B457" s="11"/>
      <c r="C457" s="12" t="s">
        <v>317</v>
      </c>
      <c r="D457" s="14">
        <v>29263</v>
      </c>
    </row>
    <row r="458" spans="2:4" ht="12.75">
      <c r="B458" s="11"/>
      <c r="C458" s="12" t="s">
        <v>321</v>
      </c>
      <c r="D458" s="14">
        <v>2500</v>
      </c>
    </row>
    <row r="459" spans="2:4" ht="15">
      <c r="B459" s="11"/>
      <c r="C459" s="12" t="s">
        <v>449</v>
      </c>
      <c r="D459" s="13">
        <f>SUM(D460)</f>
        <v>30000</v>
      </c>
    </row>
    <row r="460" spans="2:4" ht="33.75">
      <c r="B460" s="11"/>
      <c r="C460" s="12" t="s">
        <v>339</v>
      </c>
      <c r="D460" s="14">
        <v>30000</v>
      </c>
    </row>
    <row r="461" spans="2:4" ht="21">
      <c r="B461" s="6" t="s">
        <v>450</v>
      </c>
      <c r="C461" s="9" t="s">
        <v>451</v>
      </c>
      <c r="D461" s="10">
        <f>SUM(D462,D465,D467,D470,D472,D476)</f>
        <v>3702400</v>
      </c>
    </row>
    <row r="462" spans="2:4" ht="15.75" customHeight="1">
      <c r="B462" s="11"/>
      <c r="C462" s="12" t="s">
        <v>452</v>
      </c>
      <c r="D462" s="13">
        <f>SUM(D463:D464)</f>
        <v>1920000</v>
      </c>
    </row>
    <row r="463" spans="2:4" ht="12.75">
      <c r="B463" s="11"/>
      <c r="C463" s="12" t="s">
        <v>311</v>
      </c>
      <c r="D463" s="14">
        <v>50000</v>
      </c>
    </row>
    <row r="464" spans="2:4" ht="12.75">
      <c r="B464" s="11"/>
      <c r="C464" s="12" t="s">
        <v>329</v>
      </c>
      <c r="D464" s="14">
        <v>1870000</v>
      </c>
    </row>
    <row r="465" spans="2:4" ht="15">
      <c r="B465" s="11"/>
      <c r="C465" s="12" t="s">
        <v>453</v>
      </c>
      <c r="D465" s="16">
        <f>SUM(D466)</f>
        <v>30000</v>
      </c>
    </row>
    <row r="466" spans="2:4" ht="12.75">
      <c r="B466" s="11"/>
      <c r="C466" s="12" t="s">
        <v>311</v>
      </c>
      <c r="D466" s="14">
        <v>30000</v>
      </c>
    </row>
    <row r="467" spans="2:4" ht="15">
      <c r="B467" s="11"/>
      <c r="C467" s="12" t="s">
        <v>454</v>
      </c>
      <c r="D467" s="13">
        <f>SUM(D468:D469)</f>
        <v>575000</v>
      </c>
    </row>
    <row r="468" spans="2:4" ht="12.75">
      <c r="B468" s="11"/>
      <c r="C468" s="12" t="s">
        <v>311</v>
      </c>
      <c r="D468" s="14">
        <v>225000</v>
      </c>
    </row>
    <row r="469" spans="2:4" ht="22.5">
      <c r="B469" s="11"/>
      <c r="C469" s="12" t="s">
        <v>330</v>
      </c>
      <c r="D469" s="14">
        <v>350000</v>
      </c>
    </row>
    <row r="470" spans="2:4" ht="22.5">
      <c r="B470" s="11"/>
      <c r="C470" s="12" t="s">
        <v>455</v>
      </c>
      <c r="D470" s="13">
        <f>SUM(D471:D471)</f>
        <v>280000</v>
      </c>
    </row>
    <row r="471" spans="2:4" ht="12.75">
      <c r="B471" s="11"/>
      <c r="C471" s="12" t="s">
        <v>335</v>
      </c>
      <c r="D471" s="14">
        <v>280000</v>
      </c>
    </row>
    <row r="472" spans="2:4" ht="22.5">
      <c r="B472" s="11"/>
      <c r="C472" s="12" t="s">
        <v>456</v>
      </c>
      <c r="D472" s="13">
        <f>SUM(D473:D475)</f>
        <v>563400</v>
      </c>
    </row>
    <row r="473" spans="2:4" ht="12.75">
      <c r="B473" s="11"/>
      <c r="C473" s="12" t="s">
        <v>308</v>
      </c>
      <c r="D473" s="14">
        <v>360000</v>
      </c>
    </row>
    <row r="474" spans="2:4" ht="12.75">
      <c r="B474" s="11"/>
      <c r="C474" s="12" t="s">
        <v>309</v>
      </c>
      <c r="D474" s="14">
        <v>50000</v>
      </c>
    </row>
    <row r="475" spans="2:4" ht="13.5" customHeight="1">
      <c r="B475" s="11"/>
      <c r="C475" s="12" t="s">
        <v>329</v>
      </c>
      <c r="D475" s="14">
        <v>153400</v>
      </c>
    </row>
    <row r="476" spans="2:4" ht="15">
      <c r="B476" s="11"/>
      <c r="C476" s="12" t="s">
        <v>457</v>
      </c>
      <c r="D476" s="13">
        <f>SUM(D477:D479,D482,D486)</f>
        <v>334000</v>
      </c>
    </row>
    <row r="477" spans="2:4" ht="12.75">
      <c r="B477" s="11"/>
      <c r="C477" s="12" t="s">
        <v>307</v>
      </c>
      <c r="D477" s="17">
        <v>1000</v>
      </c>
    </row>
    <row r="478" spans="2:4" ht="12.75">
      <c r="B478" s="11"/>
      <c r="C478" s="12" t="s">
        <v>458</v>
      </c>
      <c r="D478" s="14">
        <v>94000</v>
      </c>
    </row>
    <row r="479" spans="2:4" ht="12.75">
      <c r="B479" s="11"/>
      <c r="C479" s="12" t="s">
        <v>309</v>
      </c>
      <c r="D479" s="17">
        <f>SUM(D480:D481)</f>
        <v>32000</v>
      </c>
    </row>
    <row r="480" spans="2:4" ht="12.75" customHeight="1">
      <c r="B480" s="11"/>
      <c r="C480" s="12" t="s">
        <v>459</v>
      </c>
      <c r="D480" s="14">
        <v>2000</v>
      </c>
    </row>
    <row r="481" spans="2:4" ht="12.75">
      <c r="B481" s="11"/>
      <c r="C481" s="12" t="s">
        <v>460</v>
      </c>
      <c r="D481" s="14">
        <v>30000</v>
      </c>
    </row>
    <row r="482" spans="2:4" ht="12.75">
      <c r="B482" s="11"/>
      <c r="C482" s="12" t="s">
        <v>311</v>
      </c>
      <c r="D482" s="17">
        <f>SUM(D483:D485)</f>
        <v>202000</v>
      </c>
    </row>
    <row r="483" spans="2:4" ht="12.75">
      <c r="B483" s="11"/>
      <c r="C483" s="12" t="s">
        <v>461</v>
      </c>
      <c r="D483" s="14">
        <v>40000</v>
      </c>
    </row>
    <row r="484" spans="2:4" ht="12.75">
      <c r="B484" s="11"/>
      <c r="C484" s="12" t="s">
        <v>462</v>
      </c>
      <c r="D484" s="14">
        <v>155000</v>
      </c>
    </row>
    <row r="485" spans="2:4" ht="12.75">
      <c r="B485" s="11"/>
      <c r="C485" s="12" t="s">
        <v>463</v>
      </c>
      <c r="D485" s="14">
        <v>7000</v>
      </c>
    </row>
    <row r="486" spans="2:4" ht="12.75">
      <c r="B486" s="11"/>
      <c r="C486" s="12" t="s">
        <v>320</v>
      </c>
      <c r="D486" s="14">
        <v>5000</v>
      </c>
    </row>
    <row r="487" spans="2:4" ht="21">
      <c r="B487" s="6" t="s">
        <v>464</v>
      </c>
      <c r="C487" s="9" t="s">
        <v>465</v>
      </c>
      <c r="D487" s="10">
        <f>SUM(D488,D493,D495)</f>
        <v>4698292</v>
      </c>
    </row>
    <row r="488" spans="2:4" ht="22.5">
      <c r="B488" s="11"/>
      <c r="C488" s="12" t="s">
        <v>466</v>
      </c>
      <c r="D488" s="13">
        <f>SUM(D489:D492)</f>
        <v>510792</v>
      </c>
    </row>
    <row r="489" spans="2:4" ht="22.5">
      <c r="B489" s="11"/>
      <c r="C489" s="12" t="s">
        <v>467</v>
      </c>
      <c r="D489" s="14">
        <v>500000</v>
      </c>
    </row>
    <row r="490" spans="2:4" ht="12.75">
      <c r="B490" s="11"/>
      <c r="C490" s="12" t="s">
        <v>301</v>
      </c>
      <c r="D490" s="14">
        <v>9020</v>
      </c>
    </row>
    <row r="491" spans="2:4" ht="12.75">
      <c r="B491" s="11"/>
      <c r="C491" s="12" t="s">
        <v>303</v>
      </c>
      <c r="D491" s="14">
        <v>1551</v>
      </c>
    </row>
    <row r="492" spans="2:4" ht="12.75">
      <c r="B492" s="11"/>
      <c r="C492" s="12" t="s">
        <v>304</v>
      </c>
      <c r="D492" s="14">
        <v>221</v>
      </c>
    </row>
    <row r="493" spans="2:4" ht="15">
      <c r="B493" s="11"/>
      <c r="C493" s="12" t="s">
        <v>468</v>
      </c>
      <c r="D493" s="13">
        <f>SUM(D494)</f>
        <v>350000</v>
      </c>
    </row>
    <row r="494" spans="2:4" ht="22.5">
      <c r="B494" s="11"/>
      <c r="C494" s="12" t="s">
        <v>467</v>
      </c>
      <c r="D494" s="14">
        <v>350000</v>
      </c>
    </row>
    <row r="495" spans="2:4" ht="15">
      <c r="B495" s="11"/>
      <c r="C495" s="12" t="s">
        <v>469</v>
      </c>
      <c r="D495" s="13">
        <f>SUM(D496:D497)</f>
        <v>3837500</v>
      </c>
    </row>
    <row r="496" spans="2:4" ht="33.75">
      <c r="B496" s="11"/>
      <c r="C496" s="12" t="s">
        <v>339</v>
      </c>
      <c r="D496" s="14">
        <v>7500</v>
      </c>
    </row>
    <row r="497" spans="2:4" ht="12.75">
      <c r="B497" s="11"/>
      <c r="C497" s="12" t="s">
        <v>325</v>
      </c>
      <c r="D497" s="14">
        <v>3830000</v>
      </c>
    </row>
    <row r="498" spans="2:4" ht="12.75">
      <c r="B498" s="6" t="s">
        <v>470</v>
      </c>
      <c r="C498" s="9" t="s">
        <v>471</v>
      </c>
      <c r="D498" s="10">
        <f>SUM(D499,D517)</f>
        <v>1189674</v>
      </c>
    </row>
    <row r="499" spans="2:4" ht="15">
      <c r="B499" s="11"/>
      <c r="C499" s="12" t="s">
        <v>472</v>
      </c>
      <c r="D499" s="13">
        <f>SUM(D500:D516)</f>
        <v>1087174</v>
      </c>
    </row>
    <row r="500" spans="2:4" ht="12.75">
      <c r="B500" s="11"/>
      <c r="C500" s="12" t="s">
        <v>300</v>
      </c>
      <c r="D500" s="14">
        <v>4300</v>
      </c>
    </row>
    <row r="501" spans="2:4" ht="15" customHeight="1">
      <c r="B501" s="11"/>
      <c r="C501" s="12" t="s">
        <v>301</v>
      </c>
      <c r="D501" s="14">
        <v>219211</v>
      </c>
    </row>
    <row r="502" spans="2:4" ht="12.75">
      <c r="B502" s="11"/>
      <c r="C502" s="12" t="s">
        <v>302</v>
      </c>
      <c r="D502" s="14">
        <v>17800</v>
      </c>
    </row>
    <row r="503" spans="2:4" ht="12.75">
      <c r="B503" s="11"/>
      <c r="C503" s="12" t="s">
        <v>303</v>
      </c>
      <c r="D503" s="14">
        <v>41717</v>
      </c>
    </row>
    <row r="504" spans="2:4" ht="12.75">
      <c r="B504" s="11"/>
      <c r="C504" s="12" t="s">
        <v>304</v>
      </c>
      <c r="D504" s="14">
        <v>5774</v>
      </c>
    </row>
    <row r="505" spans="2:4" ht="12.75">
      <c r="B505" s="11"/>
      <c r="C505" s="12" t="s">
        <v>306</v>
      </c>
      <c r="D505" s="14">
        <v>16100</v>
      </c>
    </row>
    <row r="506" spans="2:4" ht="12.75">
      <c r="B506" s="11"/>
      <c r="C506" s="12" t="s">
        <v>307</v>
      </c>
      <c r="D506" s="14">
        <v>48500</v>
      </c>
    </row>
    <row r="507" spans="2:4" ht="12.75">
      <c r="B507" s="11"/>
      <c r="C507" s="12" t="s">
        <v>308</v>
      </c>
      <c r="D507" s="14">
        <v>226000</v>
      </c>
    </row>
    <row r="508" spans="2:4" ht="12.75">
      <c r="B508" s="11"/>
      <c r="C508" s="12" t="s">
        <v>309</v>
      </c>
      <c r="D508" s="14">
        <v>54000</v>
      </c>
    </row>
    <row r="509" spans="2:4" ht="12.75">
      <c r="B509" s="11"/>
      <c r="C509" s="12" t="s">
        <v>310</v>
      </c>
      <c r="D509" s="14">
        <v>500</v>
      </c>
    </row>
    <row r="510" spans="2:4" ht="12.75">
      <c r="B510" s="11"/>
      <c r="C510" s="12" t="s">
        <v>311</v>
      </c>
      <c r="D510" s="14">
        <v>31700</v>
      </c>
    </row>
    <row r="511" spans="2:4" ht="22.5">
      <c r="B511" s="11"/>
      <c r="C511" s="12" t="s">
        <v>357</v>
      </c>
      <c r="D511" s="14">
        <v>4000</v>
      </c>
    </row>
    <row r="512" spans="2:4" ht="12.75">
      <c r="B512" s="11"/>
      <c r="C512" s="12" t="s">
        <v>315</v>
      </c>
      <c r="D512" s="14">
        <v>2000</v>
      </c>
    </row>
    <row r="513" spans="2:4" ht="12.75">
      <c r="B513" s="11"/>
      <c r="C513" s="12" t="s">
        <v>316</v>
      </c>
      <c r="D513" s="14">
        <v>2700</v>
      </c>
    </row>
    <row r="514" spans="2:4" ht="12.75" customHeight="1">
      <c r="B514" s="11"/>
      <c r="C514" s="12" t="s">
        <v>317</v>
      </c>
      <c r="D514" s="14">
        <v>7872</v>
      </c>
    </row>
    <row r="515" spans="2:4" ht="12.75">
      <c r="B515" s="11"/>
      <c r="C515" s="12" t="s">
        <v>318</v>
      </c>
      <c r="D515" s="14">
        <v>24000</v>
      </c>
    </row>
    <row r="516" spans="2:4" ht="17.25" customHeight="1">
      <c r="B516" s="11"/>
      <c r="C516" s="12" t="s">
        <v>329</v>
      </c>
      <c r="D516" s="14">
        <v>381000</v>
      </c>
    </row>
    <row r="517" spans="2:4" ht="15">
      <c r="B517" s="11"/>
      <c r="C517" s="12" t="s">
        <v>473</v>
      </c>
      <c r="D517" s="13">
        <f>SUM(D518)</f>
        <v>102500</v>
      </c>
    </row>
    <row r="518" spans="2:4" ht="33.75">
      <c r="B518" s="11"/>
      <c r="C518" s="12" t="s">
        <v>339</v>
      </c>
      <c r="D518" s="14">
        <v>102500</v>
      </c>
    </row>
    <row r="519" spans="2:4" ht="15.75">
      <c r="B519" s="6"/>
      <c r="C519" s="20" t="s">
        <v>474</v>
      </c>
      <c r="D519" s="21">
        <f>SUM(D9,D12,D66,D74,D76,D89,D95,D150,D156,D161,D202,D209,D214,D217,D320,D340,D431,D448,D461,D487,D498)</f>
        <v>62483754</v>
      </c>
    </row>
  </sheetData>
  <mergeCells count="1">
    <mergeCell ref="B5:D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53"/>
  <sheetViews>
    <sheetView tabSelected="1" workbookViewId="0" topLeftCell="E10">
      <selection activeCell="K3" sqref="K3:M3"/>
    </sheetView>
  </sheetViews>
  <sheetFormatPr defaultColWidth="9.00390625" defaultRowHeight="12.75"/>
  <cols>
    <col min="2" max="2" width="5.25390625" style="0" customWidth="1"/>
    <col min="3" max="3" width="6.375" style="0" customWidth="1"/>
    <col min="4" max="4" width="7.125" style="0" customWidth="1"/>
    <col min="5" max="5" width="6.625" style="0" customWidth="1"/>
    <col min="6" max="6" width="17.375" style="0" customWidth="1"/>
    <col min="8" max="8" width="12.00390625" style="0" customWidth="1"/>
    <col min="11" max="11" width="11.375" style="0" customWidth="1"/>
    <col min="13" max="13" width="13.00390625" style="0" customWidth="1"/>
  </cols>
  <sheetData>
    <row r="1" spans="2:13" ht="12.75">
      <c r="B1" s="200" t="s">
        <v>679</v>
      </c>
      <c r="C1" s="200"/>
      <c r="D1" s="200"/>
      <c r="E1" s="200"/>
      <c r="F1" s="115"/>
      <c r="G1" s="115"/>
      <c r="H1" s="115"/>
      <c r="I1" s="115"/>
      <c r="J1" s="115"/>
      <c r="K1" s="115"/>
      <c r="L1" s="201" t="s">
        <v>681</v>
      </c>
      <c r="M1" s="201"/>
    </row>
    <row r="2" spans="2:13" ht="12.75">
      <c r="B2" s="200" t="s">
        <v>674</v>
      </c>
      <c r="C2" s="200"/>
      <c r="D2" s="200"/>
      <c r="E2" s="200"/>
      <c r="F2" s="115"/>
      <c r="G2" s="115"/>
      <c r="H2" s="115"/>
      <c r="I2" s="115"/>
      <c r="J2" s="115"/>
      <c r="K2" s="201" t="s">
        <v>406</v>
      </c>
      <c r="L2" s="227"/>
      <c r="M2" s="227"/>
    </row>
    <row r="3" spans="2:13" ht="12.75">
      <c r="B3" s="200" t="s">
        <v>676</v>
      </c>
      <c r="C3" s="200"/>
      <c r="D3" s="200"/>
      <c r="E3" s="200"/>
      <c r="F3" s="200"/>
      <c r="G3" s="115"/>
      <c r="H3" s="115"/>
      <c r="I3" s="115"/>
      <c r="J3" s="115"/>
      <c r="K3" s="199" t="s">
        <v>407</v>
      </c>
      <c r="L3" s="199"/>
      <c r="M3" s="199"/>
    </row>
    <row r="4" spans="2:13" ht="18.75">
      <c r="B4" s="206" t="s">
        <v>697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2:13" ht="18.7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16" t="s">
        <v>698</v>
      </c>
    </row>
    <row r="6" spans="2:13" ht="12.75">
      <c r="B6" s="203" t="s">
        <v>598</v>
      </c>
      <c r="C6" s="203" t="s">
        <v>699</v>
      </c>
      <c r="D6" s="203" t="s">
        <v>700</v>
      </c>
      <c r="E6" s="203" t="s">
        <v>701</v>
      </c>
      <c r="F6" s="202" t="s">
        <v>702</v>
      </c>
      <c r="G6" s="202" t="s">
        <v>703</v>
      </c>
      <c r="H6" s="202" t="s">
        <v>639</v>
      </c>
      <c r="I6" s="202"/>
      <c r="J6" s="202"/>
      <c r="K6" s="202"/>
      <c r="L6" s="202"/>
      <c r="M6" s="202" t="s">
        <v>704</v>
      </c>
    </row>
    <row r="7" spans="2:13" ht="12.75">
      <c r="B7" s="203"/>
      <c r="C7" s="203"/>
      <c r="D7" s="203"/>
      <c r="E7" s="203"/>
      <c r="F7" s="202"/>
      <c r="G7" s="202"/>
      <c r="H7" s="202" t="s">
        <v>705</v>
      </c>
      <c r="I7" s="202" t="s">
        <v>706</v>
      </c>
      <c r="J7" s="202"/>
      <c r="K7" s="202"/>
      <c r="L7" s="202"/>
      <c r="M7" s="202"/>
    </row>
    <row r="8" spans="2:13" ht="12.75">
      <c r="B8" s="203"/>
      <c r="C8" s="203"/>
      <c r="D8" s="203"/>
      <c r="E8" s="203"/>
      <c r="F8" s="202"/>
      <c r="G8" s="202"/>
      <c r="H8" s="202"/>
      <c r="I8" s="202" t="s">
        <v>707</v>
      </c>
      <c r="J8" s="202" t="s">
        <v>708</v>
      </c>
      <c r="K8" s="202" t="s">
        <v>709</v>
      </c>
      <c r="L8" s="202" t="s">
        <v>710</v>
      </c>
      <c r="M8" s="202"/>
    </row>
    <row r="9" spans="2:13" ht="12.75">
      <c r="B9" s="203"/>
      <c r="C9" s="203"/>
      <c r="D9" s="203"/>
      <c r="E9" s="203"/>
      <c r="F9" s="202"/>
      <c r="G9" s="202"/>
      <c r="H9" s="202"/>
      <c r="I9" s="202"/>
      <c r="J9" s="202"/>
      <c r="K9" s="202"/>
      <c r="L9" s="202"/>
      <c r="M9" s="202"/>
    </row>
    <row r="10" spans="2:13" ht="12.75">
      <c r="B10" s="203"/>
      <c r="C10" s="203"/>
      <c r="D10" s="203"/>
      <c r="E10" s="203"/>
      <c r="F10" s="202"/>
      <c r="G10" s="202"/>
      <c r="H10" s="202"/>
      <c r="I10" s="202"/>
      <c r="J10" s="202"/>
      <c r="K10" s="202"/>
      <c r="L10" s="202"/>
      <c r="M10" s="202"/>
    </row>
    <row r="11" spans="2:13" ht="12.75">
      <c r="B11" s="117">
        <v>1</v>
      </c>
      <c r="C11" s="117">
        <v>2</v>
      </c>
      <c r="D11" s="117">
        <v>3</v>
      </c>
      <c r="E11" s="117">
        <v>4</v>
      </c>
      <c r="F11" s="117">
        <v>5</v>
      </c>
      <c r="G11" s="117">
        <v>6</v>
      </c>
      <c r="H11" s="117">
        <v>7</v>
      </c>
      <c r="I11" s="117">
        <v>8</v>
      </c>
      <c r="J11" s="117">
        <v>9</v>
      </c>
      <c r="K11" s="117">
        <v>10</v>
      </c>
      <c r="L11" s="117">
        <v>11</v>
      </c>
      <c r="M11" s="117">
        <v>12</v>
      </c>
    </row>
    <row r="12" spans="2:13" ht="59.25" customHeight="1">
      <c r="B12" s="118">
        <v>1</v>
      </c>
      <c r="C12" s="118">
        <v>400</v>
      </c>
      <c r="D12" s="118">
        <v>40001</v>
      </c>
      <c r="E12" s="118">
        <v>6050</v>
      </c>
      <c r="F12" s="40" t="s">
        <v>711</v>
      </c>
      <c r="G12" s="55">
        <v>126500</v>
      </c>
      <c r="H12" s="55">
        <v>126500</v>
      </c>
      <c r="I12" s="55">
        <v>126500</v>
      </c>
      <c r="J12" s="55">
        <v>0</v>
      </c>
      <c r="K12" s="119" t="s">
        <v>712</v>
      </c>
      <c r="L12" s="55">
        <v>0</v>
      </c>
      <c r="M12" s="40" t="s">
        <v>713</v>
      </c>
    </row>
    <row r="13" spans="2:13" ht="59.25" customHeight="1">
      <c r="B13" s="118">
        <v>2</v>
      </c>
      <c r="C13" s="118">
        <v>400</v>
      </c>
      <c r="D13" s="118">
        <v>40001</v>
      </c>
      <c r="E13" s="118">
        <v>6060</v>
      </c>
      <c r="F13" s="40" t="s">
        <v>39</v>
      </c>
      <c r="G13" s="55">
        <v>13500</v>
      </c>
      <c r="H13" s="55">
        <v>13500</v>
      </c>
      <c r="I13" s="55">
        <v>13500</v>
      </c>
      <c r="J13" s="55"/>
      <c r="K13" s="119" t="s">
        <v>712</v>
      </c>
      <c r="L13" s="55"/>
      <c r="M13" s="40" t="s">
        <v>713</v>
      </c>
    </row>
    <row r="14" spans="2:13" ht="78.75" customHeight="1">
      <c r="B14" s="118">
        <v>3</v>
      </c>
      <c r="C14" s="118">
        <v>400</v>
      </c>
      <c r="D14" s="118">
        <v>40002</v>
      </c>
      <c r="E14" s="118">
        <v>6050</v>
      </c>
      <c r="F14" s="40" t="s">
        <v>714</v>
      </c>
      <c r="G14" s="55">
        <v>94500</v>
      </c>
      <c r="H14" s="55">
        <v>94500</v>
      </c>
      <c r="I14" s="55">
        <v>94500</v>
      </c>
      <c r="J14" s="55">
        <v>0</v>
      </c>
      <c r="K14" s="119" t="s">
        <v>712</v>
      </c>
      <c r="L14" s="55">
        <v>0</v>
      </c>
      <c r="M14" s="40" t="s">
        <v>713</v>
      </c>
    </row>
    <row r="15" spans="2:13" ht="78.75" customHeight="1">
      <c r="B15" s="118">
        <v>4</v>
      </c>
      <c r="C15" s="118">
        <v>400</v>
      </c>
      <c r="D15" s="118">
        <v>40002</v>
      </c>
      <c r="E15" s="118">
        <v>6060</v>
      </c>
      <c r="F15" s="40" t="s">
        <v>658</v>
      </c>
      <c r="G15" s="55">
        <v>5500</v>
      </c>
      <c r="H15" s="55">
        <v>5500</v>
      </c>
      <c r="I15" s="55">
        <v>5500</v>
      </c>
      <c r="J15" s="55">
        <v>0</v>
      </c>
      <c r="K15" s="119" t="s">
        <v>712</v>
      </c>
      <c r="L15" s="55">
        <v>0</v>
      </c>
      <c r="M15" s="40" t="s">
        <v>713</v>
      </c>
    </row>
    <row r="16" spans="2:13" ht="78.75" customHeight="1">
      <c r="B16" s="118">
        <v>5</v>
      </c>
      <c r="C16" s="118">
        <v>400</v>
      </c>
      <c r="D16" s="118">
        <v>40002</v>
      </c>
      <c r="E16" s="118">
        <v>6050</v>
      </c>
      <c r="F16" s="40" t="s">
        <v>3</v>
      </c>
      <c r="G16" s="55">
        <v>100000</v>
      </c>
      <c r="H16" s="55">
        <v>100000</v>
      </c>
      <c r="I16" s="55">
        <v>100000</v>
      </c>
      <c r="J16" s="55"/>
      <c r="K16" s="119" t="s">
        <v>712</v>
      </c>
      <c r="L16" s="55"/>
      <c r="M16" s="40" t="s">
        <v>713</v>
      </c>
    </row>
    <row r="17" spans="2:13" ht="53.25" customHeight="1">
      <c r="B17" s="118">
        <v>6</v>
      </c>
      <c r="C17" s="118">
        <v>400</v>
      </c>
      <c r="D17" s="118">
        <v>40002</v>
      </c>
      <c r="E17" s="118">
        <v>6060</v>
      </c>
      <c r="F17" s="40" t="s">
        <v>715</v>
      </c>
      <c r="G17" s="55">
        <v>70000</v>
      </c>
      <c r="H17" s="55">
        <v>70000</v>
      </c>
      <c r="I17" s="55">
        <v>70000</v>
      </c>
      <c r="J17" s="55"/>
      <c r="K17" s="119" t="s">
        <v>712</v>
      </c>
      <c r="L17" s="55">
        <v>0</v>
      </c>
      <c r="M17" s="40" t="s">
        <v>713</v>
      </c>
    </row>
    <row r="18" spans="2:13" ht="53.25" customHeight="1">
      <c r="B18" s="118">
        <v>7</v>
      </c>
      <c r="C18" s="118">
        <v>600</v>
      </c>
      <c r="D18" s="118">
        <v>60004</v>
      </c>
      <c r="E18" s="118">
        <v>6060</v>
      </c>
      <c r="F18" s="40" t="s">
        <v>40</v>
      </c>
      <c r="G18" s="55">
        <v>8000</v>
      </c>
      <c r="H18" s="55">
        <v>8000</v>
      </c>
      <c r="I18" s="55">
        <v>8000</v>
      </c>
      <c r="J18" s="55"/>
      <c r="K18" s="119" t="s">
        <v>712</v>
      </c>
      <c r="L18" s="55"/>
      <c r="M18" s="40" t="s">
        <v>717</v>
      </c>
    </row>
    <row r="19" spans="2:13" ht="127.5" customHeight="1">
      <c r="B19" s="118">
        <v>8</v>
      </c>
      <c r="C19" s="120">
        <v>600</v>
      </c>
      <c r="D19" s="120">
        <v>60016</v>
      </c>
      <c r="E19" s="118">
        <v>6050</v>
      </c>
      <c r="F19" s="29" t="s">
        <v>41</v>
      </c>
      <c r="G19" s="121">
        <v>1560500</v>
      </c>
      <c r="H19" s="121">
        <v>1560500</v>
      </c>
      <c r="I19" s="121">
        <v>145500</v>
      </c>
      <c r="J19" s="121">
        <v>353750</v>
      </c>
      <c r="K19" s="119" t="s">
        <v>712</v>
      </c>
      <c r="L19" s="121">
        <v>1061250</v>
      </c>
      <c r="M19" s="120" t="s">
        <v>717</v>
      </c>
    </row>
    <row r="20" spans="2:13" ht="84.75" customHeight="1">
      <c r="B20" s="118">
        <v>9</v>
      </c>
      <c r="C20" s="120">
        <v>600</v>
      </c>
      <c r="D20" s="120">
        <v>60016</v>
      </c>
      <c r="E20" s="118">
        <v>6050</v>
      </c>
      <c r="F20" s="40" t="s">
        <v>718</v>
      </c>
      <c r="G20" s="121">
        <v>100000</v>
      </c>
      <c r="H20" s="121">
        <v>100000</v>
      </c>
      <c r="I20" s="121">
        <v>0</v>
      </c>
      <c r="J20" s="121">
        <v>100000</v>
      </c>
      <c r="K20" s="119" t="s">
        <v>719</v>
      </c>
      <c r="L20" s="121">
        <v>0</v>
      </c>
      <c r="M20" s="120" t="s">
        <v>717</v>
      </c>
    </row>
    <row r="21" spans="2:13" ht="61.5" customHeight="1">
      <c r="B21" s="118">
        <v>10</v>
      </c>
      <c r="C21" s="120">
        <v>600</v>
      </c>
      <c r="D21" s="120">
        <v>60016</v>
      </c>
      <c r="E21" s="118">
        <v>6050</v>
      </c>
      <c r="F21" s="40" t="s">
        <v>720</v>
      </c>
      <c r="G21" s="121">
        <v>715000</v>
      </c>
      <c r="H21" s="121">
        <v>0</v>
      </c>
      <c r="I21" s="121">
        <v>0</v>
      </c>
      <c r="J21" s="121">
        <v>0</v>
      </c>
      <c r="K21" s="119" t="s">
        <v>719</v>
      </c>
      <c r="L21" s="121">
        <v>0</v>
      </c>
      <c r="M21" s="120" t="s">
        <v>717</v>
      </c>
    </row>
    <row r="22" spans="2:13" ht="61.5" customHeight="1">
      <c r="B22" s="118">
        <v>11</v>
      </c>
      <c r="C22" s="120">
        <v>600</v>
      </c>
      <c r="D22" s="120">
        <v>60016</v>
      </c>
      <c r="E22" s="118">
        <v>6050</v>
      </c>
      <c r="F22" s="40" t="s">
        <v>4</v>
      </c>
      <c r="G22" s="121">
        <v>3000</v>
      </c>
      <c r="H22" s="121">
        <v>3000</v>
      </c>
      <c r="I22" s="121">
        <v>3000</v>
      </c>
      <c r="J22" s="121">
        <v>0</v>
      </c>
      <c r="K22" s="119" t="s">
        <v>719</v>
      </c>
      <c r="L22" s="121"/>
      <c r="M22" s="120" t="s">
        <v>717</v>
      </c>
    </row>
    <row r="23" spans="2:13" ht="61.5" customHeight="1">
      <c r="B23" s="118">
        <v>12</v>
      </c>
      <c r="C23" s="120">
        <v>630</v>
      </c>
      <c r="D23" s="120">
        <v>63095</v>
      </c>
      <c r="E23" s="118">
        <v>6050</v>
      </c>
      <c r="F23" s="40" t="s">
        <v>5</v>
      </c>
      <c r="G23" s="121">
        <v>5000</v>
      </c>
      <c r="H23" s="121">
        <v>5000</v>
      </c>
      <c r="I23" s="121">
        <v>5000</v>
      </c>
      <c r="J23" s="121"/>
      <c r="K23" s="119" t="s">
        <v>719</v>
      </c>
      <c r="L23" s="121"/>
      <c r="M23" s="120" t="s">
        <v>717</v>
      </c>
    </row>
    <row r="24" spans="2:13" ht="38.25">
      <c r="B24" s="118">
        <v>13</v>
      </c>
      <c r="C24" s="120">
        <v>700</v>
      </c>
      <c r="D24" s="120">
        <v>70005</v>
      </c>
      <c r="E24" s="118">
        <v>6050</v>
      </c>
      <c r="F24" s="40" t="s">
        <v>721</v>
      </c>
      <c r="G24" s="121">
        <v>100000</v>
      </c>
      <c r="H24" s="121">
        <v>100000</v>
      </c>
      <c r="I24" s="121">
        <v>100000</v>
      </c>
      <c r="J24" s="121">
        <v>0</v>
      </c>
      <c r="K24" s="119" t="s">
        <v>719</v>
      </c>
      <c r="L24" s="121">
        <v>0</v>
      </c>
      <c r="M24" s="120" t="s">
        <v>717</v>
      </c>
    </row>
    <row r="25" spans="2:13" ht="57" customHeight="1">
      <c r="B25" s="118">
        <v>14</v>
      </c>
      <c r="C25" s="120">
        <v>750</v>
      </c>
      <c r="D25" s="120">
        <v>75023</v>
      </c>
      <c r="E25" s="118">
        <v>6060</v>
      </c>
      <c r="F25" s="40" t="s">
        <v>722</v>
      </c>
      <c r="G25" s="121">
        <v>30000</v>
      </c>
      <c r="H25" s="121">
        <v>30000</v>
      </c>
      <c r="I25" s="121">
        <v>30000</v>
      </c>
      <c r="J25" s="121">
        <v>0</v>
      </c>
      <c r="K25" s="119" t="s">
        <v>719</v>
      </c>
      <c r="L25" s="121">
        <v>0</v>
      </c>
      <c r="M25" s="120" t="s">
        <v>717</v>
      </c>
    </row>
    <row r="26" spans="2:13" ht="38.25">
      <c r="B26" s="118">
        <v>15</v>
      </c>
      <c r="C26" s="120">
        <v>754</v>
      </c>
      <c r="D26" s="120">
        <v>75416</v>
      </c>
      <c r="E26" s="118">
        <v>6060</v>
      </c>
      <c r="F26" s="40" t="s">
        <v>723</v>
      </c>
      <c r="G26" s="121">
        <v>60000</v>
      </c>
      <c r="H26" s="121">
        <v>60000</v>
      </c>
      <c r="I26" s="121">
        <v>0</v>
      </c>
      <c r="J26" s="121">
        <v>60000</v>
      </c>
      <c r="K26" s="119" t="s">
        <v>719</v>
      </c>
      <c r="L26" s="121">
        <v>0</v>
      </c>
      <c r="M26" s="120" t="s">
        <v>717</v>
      </c>
    </row>
    <row r="27" spans="2:13" ht="49.5" customHeight="1">
      <c r="B27" s="118">
        <v>16</v>
      </c>
      <c r="C27" s="120">
        <v>754</v>
      </c>
      <c r="D27" s="120">
        <v>75495</v>
      </c>
      <c r="E27" s="118">
        <v>6050</v>
      </c>
      <c r="F27" s="40" t="s">
        <v>724</v>
      </c>
      <c r="G27" s="121">
        <v>80000</v>
      </c>
      <c r="H27" s="121">
        <v>80000</v>
      </c>
      <c r="I27" s="121">
        <v>5000</v>
      </c>
      <c r="J27" s="121">
        <v>0</v>
      </c>
      <c r="K27" s="119" t="s">
        <v>719</v>
      </c>
      <c r="L27" s="121">
        <v>75000</v>
      </c>
      <c r="M27" s="120" t="s">
        <v>717</v>
      </c>
    </row>
    <row r="28" spans="2:13" ht="64.5" customHeight="1">
      <c r="B28" s="118">
        <v>17</v>
      </c>
      <c r="C28" s="120">
        <v>801</v>
      </c>
      <c r="D28" s="120">
        <v>80101</v>
      </c>
      <c r="E28" s="118">
        <v>6050</v>
      </c>
      <c r="F28" s="40" t="s">
        <v>725</v>
      </c>
      <c r="G28" s="121">
        <v>580000</v>
      </c>
      <c r="H28" s="121">
        <v>580000</v>
      </c>
      <c r="I28" s="121">
        <v>4000</v>
      </c>
      <c r="J28" s="121">
        <v>576000</v>
      </c>
      <c r="K28" s="119" t="s">
        <v>719</v>
      </c>
      <c r="L28" s="121">
        <v>0</v>
      </c>
      <c r="M28" s="120" t="s">
        <v>717</v>
      </c>
    </row>
    <row r="29" spans="2:13" ht="64.5" customHeight="1">
      <c r="B29" s="118">
        <v>18</v>
      </c>
      <c r="C29" s="120">
        <v>801</v>
      </c>
      <c r="D29" s="120">
        <v>80101</v>
      </c>
      <c r="E29" s="118">
        <v>6050</v>
      </c>
      <c r="F29" s="40" t="s">
        <v>165</v>
      </c>
      <c r="G29" s="121">
        <v>48000</v>
      </c>
      <c r="H29" s="121">
        <v>48000</v>
      </c>
      <c r="I29" s="121">
        <v>48000</v>
      </c>
      <c r="J29" s="121"/>
      <c r="K29" s="119" t="s">
        <v>719</v>
      </c>
      <c r="L29" s="121">
        <v>0</v>
      </c>
      <c r="M29" s="120" t="s">
        <v>717</v>
      </c>
    </row>
    <row r="30" spans="2:13" ht="64.5" customHeight="1">
      <c r="B30" s="118">
        <v>19</v>
      </c>
      <c r="C30" s="120">
        <v>801</v>
      </c>
      <c r="D30" s="120">
        <v>80101</v>
      </c>
      <c r="E30" s="118">
        <v>6050</v>
      </c>
      <c r="F30" s="40" t="s">
        <v>586</v>
      </c>
      <c r="G30" s="121">
        <v>140000</v>
      </c>
      <c r="H30" s="121">
        <v>140000</v>
      </c>
      <c r="I30" s="121">
        <v>140000</v>
      </c>
      <c r="J30" s="121"/>
      <c r="K30" s="119"/>
      <c r="L30" s="121"/>
      <c r="M30" s="120" t="s">
        <v>717</v>
      </c>
    </row>
    <row r="31" spans="2:13" ht="60" customHeight="1">
      <c r="B31" s="118">
        <v>20</v>
      </c>
      <c r="C31" s="120">
        <v>801</v>
      </c>
      <c r="D31" s="120">
        <v>80104</v>
      </c>
      <c r="E31" s="118">
        <v>6050</v>
      </c>
      <c r="F31" s="40" t="s">
        <v>37</v>
      </c>
      <c r="G31" s="121">
        <v>156000</v>
      </c>
      <c r="H31" s="121">
        <v>156000</v>
      </c>
      <c r="I31" s="121">
        <v>5000</v>
      </c>
      <c r="J31" s="121">
        <v>151000</v>
      </c>
      <c r="K31" s="119" t="s">
        <v>719</v>
      </c>
      <c r="L31" s="121">
        <v>0</v>
      </c>
      <c r="M31" s="120" t="s">
        <v>717</v>
      </c>
    </row>
    <row r="32" spans="2:13" ht="60" customHeight="1">
      <c r="B32" s="118">
        <v>21</v>
      </c>
      <c r="C32" s="120">
        <v>801</v>
      </c>
      <c r="D32" s="120">
        <v>80110</v>
      </c>
      <c r="E32" s="118">
        <v>6050</v>
      </c>
      <c r="F32" s="40" t="s">
        <v>6</v>
      </c>
      <c r="G32" s="121">
        <v>26300</v>
      </c>
      <c r="H32" s="121">
        <v>26300</v>
      </c>
      <c r="I32" s="121">
        <v>26300</v>
      </c>
      <c r="J32" s="121"/>
      <c r="K32" s="119" t="s">
        <v>719</v>
      </c>
      <c r="L32" s="121"/>
      <c r="M32" s="120" t="s">
        <v>717</v>
      </c>
    </row>
    <row r="33" spans="2:13" ht="60" customHeight="1">
      <c r="B33" s="118">
        <v>22</v>
      </c>
      <c r="C33" s="120">
        <v>801</v>
      </c>
      <c r="D33" s="120">
        <v>80110</v>
      </c>
      <c r="E33" s="118">
        <v>6050</v>
      </c>
      <c r="F33" s="40" t="s">
        <v>32</v>
      </c>
      <c r="G33" s="121">
        <v>168340</v>
      </c>
      <c r="H33" s="121">
        <v>168340</v>
      </c>
      <c r="I33" s="121">
        <v>168340</v>
      </c>
      <c r="J33" s="121"/>
      <c r="K33" s="119" t="s">
        <v>719</v>
      </c>
      <c r="L33" s="121"/>
      <c r="M33" s="120" t="s">
        <v>717</v>
      </c>
    </row>
    <row r="34" spans="2:13" ht="61.5" customHeight="1">
      <c r="B34" s="118">
        <v>23</v>
      </c>
      <c r="C34" s="120">
        <v>852</v>
      </c>
      <c r="D34" s="120">
        <v>85219</v>
      </c>
      <c r="E34" s="118">
        <v>6050</v>
      </c>
      <c r="F34" s="40" t="s">
        <v>727</v>
      </c>
      <c r="G34" s="121">
        <v>28800</v>
      </c>
      <c r="H34" s="121">
        <v>28800</v>
      </c>
      <c r="I34" s="121">
        <v>28800</v>
      </c>
      <c r="J34" s="121"/>
      <c r="K34" s="119" t="s">
        <v>712</v>
      </c>
      <c r="L34" s="121"/>
      <c r="M34" s="75" t="s">
        <v>728</v>
      </c>
    </row>
    <row r="35" spans="2:13" ht="55.5" customHeight="1">
      <c r="B35" s="118">
        <v>24</v>
      </c>
      <c r="C35" s="120">
        <v>900</v>
      </c>
      <c r="D35" s="120">
        <v>90001</v>
      </c>
      <c r="E35" s="118">
        <v>6050</v>
      </c>
      <c r="F35" s="40" t="s">
        <v>729</v>
      </c>
      <c r="G35" s="121">
        <v>30000</v>
      </c>
      <c r="H35" s="121">
        <v>30000</v>
      </c>
      <c r="I35" s="121">
        <v>30000</v>
      </c>
      <c r="J35" s="121">
        <v>0</v>
      </c>
      <c r="K35" s="119" t="s">
        <v>719</v>
      </c>
      <c r="L35" s="121">
        <v>0</v>
      </c>
      <c r="M35" s="120" t="s">
        <v>717</v>
      </c>
    </row>
    <row r="36" spans="2:13" ht="71.25" customHeight="1">
      <c r="B36" s="118">
        <v>25</v>
      </c>
      <c r="C36" s="120">
        <v>900</v>
      </c>
      <c r="D36" s="120">
        <v>90001</v>
      </c>
      <c r="E36" s="118">
        <v>6050</v>
      </c>
      <c r="F36" s="40" t="s">
        <v>730</v>
      </c>
      <c r="G36" s="121">
        <v>1900000</v>
      </c>
      <c r="H36" s="121">
        <v>1840000</v>
      </c>
      <c r="I36" s="121">
        <v>0</v>
      </c>
      <c r="J36" s="121">
        <v>614500</v>
      </c>
      <c r="K36" s="119" t="s">
        <v>731</v>
      </c>
      <c r="L36" s="121">
        <v>1035500</v>
      </c>
      <c r="M36" s="120" t="s">
        <v>717</v>
      </c>
    </row>
    <row r="37" spans="2:13" ht="71.25" customHeight="1">
      <c r="B37" s="118">
        <v>26</v>
      </c>
      <c r="C37" s="120">
        <v>900</v>
      </c>
      <c r="D37" s="120">
        <v>90001</v>
      </c>
      <c r="E37" s="118">
        <v>6050</v>
      </c>
      <c r="F37" s="40" t="s">
        <v>7</v>
      </c>
      <c r="G37" s="121">
        <v>40000</v>
      </c>
      <c r="H37" s="121">
        <v>40000</v>
      </c>
      <c r="I37" s="121">
        <v>40000</v>
      </c>
      <c r="J37" s="121"/>
      <c r="K37" s="119" t="s">
        <v>719</v>
      </c>
      <c r="L37" s="121"/>
      <c r="M37" s="120" t="s">
        <v>717</v>
      </c>
    </row>
    <row r="38" spans="2:13" ht="38.25">
      <c r="B38" s="118">
        <v>27</v>
      </c>
      <c r="C38" s="120">
        <v>900</v>
      </c>
      <c r="D38" s="120">
        <v>90003</v>
      </c>
      <c r="E38" s="118">
        <v>6060</v>
      </c>
      <c r="F38" s="40" t="s">
        <v>732</v>
      </c>
      <c r="G38" s="121">
        <v>427000</v>
      </c>
      <c r="H38" s="121">
        <v>427000</v>
      </c>
      <c r="I38" s="121">
        <v>42700</v>
      </c>
      <c r="J38" s="121">
        <v>384300</v>
      </c>
      <c r="K38" s="119" t="s">
        <v>719</v>
      </c>
      <c r="L38" s="121">
        <v>0</v>
      </c>
      <c r="M38" s="120" t="s">
        <v>717</v>
      </c>
    </row>
    <row r="39" spans="2:13" ht="38.25">
      <c r="B39" s="118">
        <v>28</v>
      </c>
      <c r="C39" s="120">
        <v>900</v>
      </c>
      <c r="D39" s="120">
        <v>90015</v>
      </c>
      <c r="E39" s="118">
        <v>6050</v>
      </c>
      <c r="F39" s="40" t="s">
        <v>733</v>
      </c>
      <c r="G39" s="121">
        <v>99200</v>
      </c>
      <c r="H39" s="121">
        <v>99200</v>
      </c>
      <c r="I39" s="121">
        <v>99200</v>
      </c>
      <c r="J39" s="121">
        <v>0</v>
      </c>
      <c r="K39" s="119" t="s">
        <v>719</v>
      </c>
      <c r="L39" s="121">
        <v>0</v>
      </c>
      <c r="M39" s="120" t="s">
        <v>717</v>
      </c>
    </row>
    <row r="40" spans="2:13" ht="75" customHeight="1">
      <c r="B40" s="118">
        <v>29</v>
      </c>
      <c r="C40" s="120">
        <v>900</v>
      </c>
      <c r="D40" s="120">
        <v>90015</v>
      </c>
      <c r="E40" s="118">
        <v>6050</v>
      </c>
      <c r="F40" s="40" t="s">
        <v>287</v>
      </c>
      <c r="G40" s="121">
        <v>54200</v>
      </c>
      <c r="H40" s="121">
        <v>54200</v>
      </c>
      <c r="I40" s="121">
        <v>54200</v>
      </c>
      <c r="J40" s="121">
        <v>0</v>
      </c>
      <c r="K40" s="119" t="s">
        <v>719</v>
      </c>
      <c r="L40" s="121">
        <v>0</v>
      </c>
      <c r="M40" s="120" t="s">
        <v>717</v>
      </c>
    </row>
    <row r="41" spans="2:13" ht="75" customHeight="1">
      <c r="B41" s="118">
        <v>30</v>
      </c>
      <c r="C41" s="120">
        <v>900</v>
      </c>
      <c r="D41" s="120">
        <v>90017</v>
      </c>
      <c r="E41" s="118">
        <v>6210</v>
      </c>
      <c r="F41" s="40" t="s">
        <v>250</v>
      </c>
      <c r="G41" s="121">
        <v>80000</v>
      </c>
      <c r="H41" s="121">
        <v>80000</v>
      </c>
      <c r="I41" s="121">
        <v>80000</v>
      </c>
      <c r="J41" s="121"/>
      <c r="K41" s="119" t="s">
        <v>719</v>
      </c>
      <c r="L41" s="121"/>
      <c r="M41" s="75" t="s">
        <v>251</v>
      </c>
    </row>
    <row r="42" spans="2:13" ht="75" customHeight="1">
      <c r="B42" s="118">
        <v>31</v>
      </c>
      <c r="C42" s="120">
        <v>900</v>
      </c>
      <c r="D42" s="120">
        <v>90095</v>
      </c>
      <c r="E42" s="118">
        <v>6050</v>
      </c>
      <c r="F42" s="40" t="s">
        <v>42</v>
      </c>
      <c r="G42" s="121">
        <v>370000</v>
      </c>
      <c r="H42" s="121">
        <v>370000</v>
      </c>
      <c r="I42" s="121">
        <v>370000</v>
      </c>
      <c r="J42" s="121"/>
      <c r="K42" s="119" t="s">
        <v>719</v>
      </c>
      <c r="L42" s="121"/>
      <c r="M42" s="120" t="s">
        <v>717</v>
      </c>
    </row>
    <row r="43" spans="2:13" ht="88.5" customHeight="1">
      <c r="B43" s="118">
        <v>32</v>
      </c>
      <c r="C43" s="120">
        <v>921</v>
      </c>
      <c r="D43" s="120">
        <v>92195</v>
      </c>
      <c r="E43" s="118">
        <v>6050</v>
      </c>
      <c r="F43" s="40" t="s">
        <v>734</v>
      </c>
      <c r="G43" s="121">
        <v>3505000</v>
      </c>
      <c r="H43" s="121">
        <v>3455000</v>
      </c>
      <c r="I43" s="121"/>
      <c r="J43" s="121">
        <v>500000</v>
      </c>
      <c r="K43" s="119" t="s">
        <v>735</v>
      </c>
      <c r="L43" s="121">
        <v>2561000</v>
      </c>
      <c r="M43" s="120" t="s">
        <v>717</v>
      </c>
    </row>
    <row r="44" spans="2:13" ht="66" customHeight="1">
      <c r="B44" s="118">
        <v>33</v>
      </c>
      <c r="C44" s="120">
        <v>926</v>
      </c>
      <c r="D44" s="120">
        <v>92601</v>
      </c>
      <c r="E44" s="118">
        <v>6050</v>
      </c>
      <c r="F44" s="40" t="s">
        <v>0</v>
      </c>
      <c r="G44" s="121">
        <v>239000</v>
      </c>
      <c r="H44" s="121">
        <v>239000</v>
      </c>
      <c r="I44" s="121">
        <v>239000</v>
      </c>
      <c r="J44" s="121"/>
      <c r="K44" s="119" t="s">
        <v>712</v>
      </c>
      <c r="L44" s="121"/>
      <c r="M44" s="120" t="s">
        <v>717</v>
      </c>
    </row>
    <row r="45" spans="2:13" ht="66" customHeight="1">
      <c r="B45" s="118">
        <v>34</v>
      </c>
      <c r="C45" s="120">
        <v>926</v>
      </c>
      <c r="D45" s="120">
        <v>92601</v>
      </c>
      <c r="E45" s="118">
        <v>6050</v>
      </c>
      <c r="F45" s="40" t="s">
        <v>8</v>
      </c>
      <c r="G45" s="121">
        <v>15000</v>
      </c>
      <c r="H45" s="121">
        <v>15000</v>
      </c>
      <c r="I45" s="121">
        <v>15000</v>
      </c>
      <c r="J45" s="121"/>
      <c r="K45" s="119" t="s">
        <v>712</v>
      </c>
      <c r="L45" s="121"/>
      <c r="M45" s="120" t="s">
        <v>717</v>
      </c>
    </row>
    <row r="46" spans="2:13" ht="77.25" customHeight="1">
      <c r="B46" s="118">
        <v>35</v>
      </c>
      <c r="C46" s="120">
        <v>926</v>
      </c>
      <c r="D46" s="120">
        <v>92601</v>
      </c>
      <c r="E46" s="118">
        <v>6050</v>
      </c>
      <c r="F46" s="40" t="s">
        <v>11</v>
      </c>
      <c r="G46" s="121">
        <v>2949500</v>
      </c>
      <c r="H46" s="121">
        <v>157000</v>
      </c>
      <c r="I46" s="121">
        <v>0</v>
      </c>
      <c r="J46" s="121">
        <v>157000</v>
      </c>
      <c r="K46" s="119" t="s">
        <v>38</v>
      </c>
      <c r="L46" s="121">
        <v>0</v>
      </c>
      <c r="M46" s="120" t="s">
        <v>717</v>
      </c>
    </row>
    <row r="47" spans="2:13" ht="12.75">
      <c r="B47" s="195"/>
      <c r="C47" s="195"/>
      <c r="D47" s="195"/>
      <c r="E47" s="195"/>
      <c r="F47" s="195"/>
      <c r="G47" s="121">
        <f>SUM(G12:G46)</f>
        <v>13927840</v>
      </c>
      <c r="H47" s="121">
        <f>SUM(H12:H46)</f>
        <v>10310340</v>
      </c>
      <c r="I47" s="121">
        <f>SUM(I12:I46)</f>
        <v>2097040</v>
      </c>
      <c r="J47" s="121">
        <f>SUM(J12:J46)</f>
        <v>2896550</v>
      </c>
      <c r="K47" s="121">
        <v>584000</v>
      </c>
      <c r="L47" s="121">
        <f>SUM(L12:L46)</f>
        <v>4732750</v>
      </c>
      <c r="M47" s="122" t="s">
        <v>655</v>
      </c>
    </row>
    <row r="48" spans="2:13" ht="12.75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spans="2:13" ht="12.75">
      <c r="B49" s="115" t="s">
        <v>13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</row>
    <row r="50" spans="2:13" ht="12.75">
      <c r="B50" s="115" t="s">
        <v>14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</row>
    <row r="51" spans="2:13" ht="12.75">
      <c r="B51" s="115" t="s">
        <v>15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</row>
    <row r="52" spans="2:13" ht="12.75">
      <c r="B52" s="115" t="s">
        <v>16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</row>
    <row r="53" spans="2:13" ht="12.75">
      <c r="B53" s="115" t="s">
        <v>17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</row>
  </sheetData>
  <mergeCells count="22">
    <mergeCell ref="B4:M4"/>
    <mergeCell ref="B6:B10"/>
    <mergeCell ref="C6:C10"/>
    <mergeCell ref="B47:F47"/>
    <mergeCell ref="I7:L7"/>
    <mergeCell ref="I8:I10"/>
    <mergeCell ref="J8:J10"/>
    <mergeCell ref="K8:K10"/>
    <mergeCell ref="L8:L10"/>
    <mergeCell ref="H6:L6"/>
    <mergeCell ref="M6:M10"/>
    <mergeCell ref="H7:H10"/>
    <mergeCell ref="D6:D10"/>
    <mergeCell ref="E6:E10"/>
    <mergeCell ref="F6:F10"/>
    <mergeCell ref="G6:G10"/>
    <mergeCell ref="K3:M3"/>
    <mergeCell ref="B1:E1"/>
    <mergeCell ref="B2:E2"/>
    <mergeCell ref="B3:F3"/>
    <mergeCell ref="L1:M1"/>
    <mergeCell ref="K2:M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50"/>
  <sheetViews>
    <sheetView workbookViewId="0" topLeftCell="B26">
      <selection activeCell="G46" sqref="G46"/>
    </sheetView>
  </sheetViews>
  <sheetFormatPr defaultColWidth="9.00390625" defaultRowHeight="12.75"/>
  <cols>
    <col min="2" max="2" width="5.25390625" style="0" customWidth="1"/>
    <col min="3" max="3" width="6.375" style="0" customWidth="1"/>
    <col min="4" max="4" width="7.125" style="0" customWidth="1"/>
    <col min="5" max="5" width="6.625" style="0" customWidth="1"/>
    <col min="6" max="6" width="17.375" style="0" customWidth="1"/>
    <col min="8" max="8" width="12.00390625" style="0" customWidth="1"/>
    <col min="11" max="11" width="11.375" style="0" customWidth="1"/>
    <col min="13" max="13" width="13.00390625" style="0" customWidth="1"/>
  </cols>
  <sheetData>
    <row r="1" spans="2:13" ht="12.75">
      <c r="B1" s="200" t="s">
        <v>679</v>
      </c>
      <c r="C1" s="200"/>
      <c r="D1" s="200"/>
      <c r="E1" s="200"/>
      <c r="F1" s="115"/>
      <c r="G1" s="115"/>
      <c r="H1" s="115"/>
      <c r="I1" s="115"/>
      <c r="J1" s="115"/>
      <c r="K1" s="115"/>
      <c r="L1" s="201" t="s">
        <v>681</v>
      </c>
      <c r="M1" s="201"/>
    </row>
    <row r="2" spans="2:13" ht="12.75">
      <c r="B2" s="200" t="s">
        <v>674</v>
      </c>
      <c r="C2" s="200"/>
      <c r="D2" s="200"/>
      <c r="E2" s="200"/>
      <c r="F2" s="115"/>
      <c r="G2" s="115"/>
      <c r="H2" s="115"/>
      <c r="I2" s="115"/>
      <c r="J2" s="115"/>
      <c r="K2" s="201" t="s">
        <v>24</v>
      </c>
      <c r="L2" s="227"/>
      <c r="M2" s="227"/>
    </row>
    <row r="3" spans="2:13" ht="12.75">
      <c r="B3" s="200" t="s">
        <v>676</v>
      </c>
      <c r="C3" s="200"/>
      <c r="D3" s="200"/>
      <c r="E3" s="200"/>
      <c r="F3" s="200"/>
      <c r="G3" s="115"/>
      <c r="H3" s="115"/>
      <c r="I3" s="115"/>
      <c r="J3" s="115"/>
      <c r="K3" s="199" t="s">
        <v>25</v>
      </c>
      <c r="L3" s="199"/>
      <c r="M3" s="199"/>
    </row>
    <row r="4" spans="2:13" ht="18.75">
      <c r="B4" s="206" t="s">
        <v>697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2:13" ht="18.7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16" t="s">
        <v>698</v>
      </c>
    </row>
    <row r="6" spans="2:13" ht="12.75">
      <c r="B6" s="203" t="s">
        <v>598</v>
      </c>
      <c r="C6" s="203" t="s">
        <v>699</v>
      </c>
      <c r="D6" s="203" t="s">
        <v>700</v>
      </c>
      <c r="E6" s="203" t="s">
        <v>701</v>
      </c>
      <c r="F6" s="202" t="s">
        <v>702</v>
      </c>
      <c r="G6" s="202" t="s">
        <v>703</v>
      </c>
      <c r="H6" s="202" t="s">
        <v>639</v>
      </c>
      <c r="I6" s="202"/>
      <c r="J6" s="202"/>
      <c r="K6" s="202"/>
      <c r="L6" s="202"/>
      <c r="M6" s="202" t="s">
        <v>704</v>
      </c>
    </row>
    <row r="7" spans="2:13" ht="12.75">
      <c r="B7" s="203"/>
      <c r="C7" s="203"/>
      <c r="D7" s="203"/>
      <c r="E7" s="203"/>
      <c r="F7" s="202"/>
      <c r="G7" s="202"/>
      <c r="H7" s="202" t="s">
        <v>705</v>
      </c>
      <c r="I7" s="202" t="s">
        <v>706</v>
      </c>
      <c r="J7" s="202"/>
      <c r="K7" s="202"/>
      <c r="L7" s="202"/>
      <c r="M7" s="202"/>
    </row>
    <row r="8" spans="2:13" ht="12.75">
      <c r="B8" s="203"/>
      <c r="C8" s="203"/>
      <c r="D8" s="203"/>
      <c r="E8" s="203"/>
      <c r="F8" s="202"/>
      <c r="G8" s="202"/>
      <c r="H8" s="202"/>
      <c r="I8" s="202" t="s">
        <v>707</v>
      </c>
      <c r="J8" s="202" t="s">
        <v>708</v>
      </c>
      <c r="K8" s="202" t="s">
        <v>709</v>
      </c>
      <c r="L8" s="202" t="s">
        <v>710</v>
      </c>
      <c r="M8" s="202"/>
    </row>
    <row r="9" spans="2:13" ht="12.75">
      <c r="B9" s="203"/>
      <c r="C9" s="203"/>
      <c r="D9" s="203"/>
      <c r="E9" s="203"/>
      <c r="F9" s="202"/>
      <c r="G9" s="202"/>
      <c r="H9" s="202"/>
      <c r="I9" s="202"/>
      <c r="J9" s="202"/>
      <c r="K9" s="202"/>
      <c r="L9" s="202"/>
      <c r="M9" s="202"/>
    </row>
    <row r="10" spans="2:13" ht="12.75">
      <c r="B10" s="203"/>
      <c r="C10" s="203"/>
      <c r="D10" s="203"/>
      <c r="E10" s="203"/>
      <c r="F10" s="202"/>
      <c r="G10" s="202"/>
      <c r="H10" s="202"/>
      <c r="I10" s="202"/>
      <c r="J10" s="202"/>
      <c r="K10" s="202"/>
      <c r="L10" s="202"/>
      <c r="M10" s="202"/>
    </row>
    <row r="11" spans="2:13" ht="12.75">
      <c r="B11" s="117">
        <v>1</v>
      </c>
      <c r="C11" s="117">
        <v>2</v>
      </c>
      <c r="D11" s="117">
        <v>3</v>
      </c>
      <c r="E11" s="117">
        <v>4</v>
      </c>
      <c r="F11" s="117">
        <v>5</v>
      </c>
      <c r="G11" s="117">
        <v>6</v>
      </c>
      <c r="H11" s="117">
        <v>7</v>
      </c>
      <c r="I11" s="117">
        <v>8</v>
      </c>
      <c r="J11" s="117">
        <v>9</v>
      </c>
      <c r="K11" s="117">
        <v>10</v>
      </c>
      <c r="L11" s="117">
        <v>11</v>
      </c>
      <c r="M11" s="117">
        <v>12</v>
      </c>
    </row>
    <row r="12" spans="2:13" ht="59.25" customHeight="1">
      <c r="B12" s="118">
        <v>1</v>
      </c>
      <c r="C12" s="118">
        <v>400</v>
      </c>
      <c r="D12" s="118">
        <v>40001</v>
      </c>
      <c r="E12" s="118">
        <v>6050</v>
      </c>
      <c r="F12" s="40" t="s">
        <v>711</v>
      </c>
      <c r="G12" s="55">
        <v>126500</v>
      </c>
      <c r="H12" s="55">
        <v>126500</v>
      </c>
      <c r="I12" s="55">
        <v>126500</v>
      </c>
      <c r="J12" s="55">
        <v>0</v>
      </c>
      <c r="K12" s="119" t="s">
        <v>712</v>
      </c>
      <c r="L12" s="55">
        <v>0</v>
      </c>
      <c r="M12" s="40" t="s">
        <v>713</v>
      </c>
    </row>
    <row r="13" spans="2:13" ht="59.25" customHeight="1">
      <c r="B13" s="118">
        <v>2</v>
      </c>
      <c r="C13" s="118">
        <v>400</v>
      </c>
      <c r="D13" s="118">
        <v>40001</v>
      </c>
      <c r="E13" s="118">
        <v>6060</v>
      </c>
      <c r="F13" s="40" t="s">
        <v>39</v>
      </c>
      <c r="G13" s="55">
        <v>13500</v>
      </c>
      <c r="H13" s="55">
        <v>13500</v>
      </c>
      <c r="I13" s="55">
        <v>13500</v>
      </c>
      <c r="J13" s="55"/>
      <c r="K13" s="119" t="s">
        <v>712</v>
      </c>
      <c r="L13" s="55"/>
      <c r="M13" s="40" t="s">
        <v>713</v>
      </c>
    </row>
    <row r="14" spans="2:13" ht="78.75" customHeight="1">
      <c r="B14" s="118">
        <v>3</v>
      </c>
      <c r="C14" s="118">
        <v>400</v>
      </c>
      <c r="D14" s="118">
        <v>40002</v>
      </c>
      <c r="E14" s="118">
        <v>6050</v>
      </c>
      <c r="F14" s="40" t="s">
        <v>714</v>
      </c>
      <c r="G14" s="55">
        <v>140000</v>
      </c>
      <c r="H14" s="55">
        <v>140000</v>
      </c>
      <c r="I14" s="55">
        <v>140000</v>
      </c>
      <c r="J14" s="55">
        <v>0</v>
      </c>
      <c r="K14" s="119" t="s">
        <v>712</v>
      </c>
      <c r="L14" s="55">
        <v>0</v>
      </c>
      <c r="M14" s="40" t="s">
        <v>713</v>
      </c>
    </row>
    <row r="15" spans="2:13" ht="78.75" customHeight="1">
      <c r="B15" s="118">
        <v>4</v>
      </c>
      <c r="C15" s="118">
        <v>400</v>
      </c>
      <c r="D15" s="118">
        <v>40002</v>
      </c>
      <c r="E15" s="118">
        <v>6050</v>
      </c>
      <c r="F15" s="40" t="s">
        <v>3</v>
      </c>
      <c r="G15" s="55">
        <v>70000</v>
      </c>
      <c r="H15" s="55">
        <v>70000</v>
      </c>
      <c r="I15" s="55">
        <v>70000</v>
      </c>
      <c r="J15" s="55"/>
      <c r="K15" s="119" t="s">
        <v>712</v>
      </c>
      <c r="L15" s="55"/>
      <c r="M15" s="40" t="s">
        <v>713</v>
      </c>
    </row>
    <row r="16" spans="2:13" ht="53.25" customHeight="1">
      <c r="B16" s="118">
        <v>5</v>
      </c>
      <c r="C16" s="118">
        <v>400</v>
      </c>
      <c r="D16" s="118">
        <v>40002</v>
      </c>
      <c r="E16" s="118">
        <v>6060</v>
      </c>
      <c r="F16" s="40" t="s">
        <v>715</v>
      </c>
      <c r="G16" s="55">
        <v>70000</v>
      </c>
      <c r="H16" s="55">
        <v>70000</v>
      </c>
      <c r="I16" s="55">
        <v>70000</v>
      </c>
      <c r="J16" s="55"/>
      <c r="K16" s="119" t="s">
        <v>712</v>
      </c>
      <c r="L16" s="55">
        <v>0</v>
      </c>
      <c r="M16" s="40" t="s">
        <v>713</v>
      </c>
    </row>
    <row r="17" spans="2:13" ht="53.25" customHeight="1">
      <c r="B17" s="118">
        <v>6</v>
      </c>
      <c r="C17" s="118">
        <v>600</v>
      </c>
      <c r="D17" s="118">
        <v>60004</v>
      </c>
      <c r="E17" s="118">
        <v>6060</v>
      </c>
      <c r="F17" s="40" t="s">
        <v>40</v>
      </c>
      <c r="G17" s="55">
        <v>8000</v>
      </c>
      <c r="H17" s="55">
        <v>8000</v>
      </c>
      <c r="I17" s="55">
        <v>8000</v>
      </c>
      <c r="J17" s="55"/>
      <c r="K17" s="119" t="s">
        <v>712</v>
      </c>
      <c r="L17" s="55"/>
      <c r="M17" s="40" t="s">
        <v>717</v>
      </c>
    </row>
    <row r="18" spans="2:13" ht="127.5" customHeight="1">
      <c r="B18" s="118">
        <v>7</v>
      </c>
      <c r="C18" s="120">
        <v>600</v>
      </c>
      <c r="D18" s="120">
        <v>60016</v>
      </c>
      <c r="E18" s="118">
        <v>6050</v>
      </c>
      <c r="F18" s="29" t="s">
        <v>41</v>
      </c>
      <c r="G18" s="121">
        <v>1560500</v>
      </c>
      <c r="H18" s="121">
        <v>1560500</v>
      </c>
      <c r="I18" s="121">
        <v>145500</v>
      </c>
      <c r="J18" s="121">
        <v>353750</v>
      </c>
      <c r="K18" s="119" t="s">
        <v>712</v>
      </c>
      <c r="L18" s="121">
        <v>1061250</v>
      </c>
      <c r="M18" s="120" t="s">
        <v>717</v>
      </c>
    </row>
    <row r="19" spans="2:13" ht="84.75" customHeight="1">
      <c r="B19" s="118">
        <v>8</v>
      </c>
      <c r="C19" s="120">
        <v>600</v>
      </c>
      <c r="D19" s="120">
        <v>60016</v>
      </c>
      <c r="E19" s="118">
        <v>6050</v>
      </c>
      <c r="F19" s="40" t="s">
        <v>718</v>
      </c>
      <c r="G19" s="121">
        <v>100000</v>
      </c>
      <c r="H19" s="121">
        <v>100000</v>
      </c>
      <c r="I19" s="121">
        <v>0</v>
      </c>
      <c r="J19" s="121">
        <v>100000</v>
      </c>
      <c r="K19" s="119" t="s">
        <v>719</v>
      </c>
      <c r="L19" s="121">
        <v>0</v>
      </c>
      <c r="M19" s="120" t="s">
        <v>717</v>
      </c>
    </row>
    <row r="20" spans="2:13" ht="61.5" customHeight="1">
      <c r="B20" s="118">
        <v>9</v>
      </c>
      <c r="C20" s="120">
        <v>600</v>
      </c>
      <c r="D20" s="120">
        <v>60016</v>
      </c>
      <c r="E20" s="118">
        <v>6050</v>
      </c>
      <c r="F20" s="40" t="s">
        <v>720</v>
      </c>
      <c r="G20" s="121">
        <v>715000</v>
      </c>
      <c r="H20" s="121">
        <v>0</v>
      </c>
      <c r="I20" s="121">
        <v>0</v>
      </c>
      <c r="J20" s="121">
        <v>0</v>
      </c>
      <c r="K20" s="119" t="s">
        <v>719</v>
      </c>
      <c r="L20" s="121">
        <v>0</v>
      </c>
      <c r="M20" s="120" t="s">
        <v>717</v>
      </c>
    </row>
    <row r="21" spans="2:13" ht="61.5" customHeight="1">
      <c r="B21" s="118">
        <v>10</v>
      </c>
      <c r="C21" s="120">
        <v>600</v>
      </c>
      <c r="D21" s="120">
        <v>60016</v>
      </c>
      <c r="E21" s="118">
        <v>6050</v>
      </c>
      <c r="F21" s="40" t="s">
        <v>4</v>
      </c>
      <c r="G21" s="121">
        <v>15000</v>
      </c>
      <c r="H21" s="121">
        <v>15000</v>
      </c>
      <c r="I21" s="121">
        <v>15000</v>
      </c>
      <c r="J21" s="121"/>
      <c r="K21" s="119" t="s">
        <v>719</v>
      </c>
      <c r="L21" s="121"/>
      <c r="M21" s="120" t="s">
        <v>717</v>
      </c>
    </row>
    <row r="22" spans="2:13" ht="61.5" customHeight="1">
      <c r="B22" s="118">
        <v>11</v>
      </c>
      <c r="C22" s="120">
        <v>630</v>
      </c>
      <c r="D22" s="120">
        <v>63095</v>
      </c>
      <c r="E22" s="118">
        <v>6050</v>
      </c>
      <c r="F22" s="40" t="s">
        <v>5</v>
      </c>
      <c r="G22" s="121">
        <v>5000</v>
      </c>
      <c r="H22" s="121">
        <v>5000</v>
      </c>
      <c r="I22" s="121">
        <v>5000</v>
      </c>
      <c r="J22" s="121"/>
      <c r="K22" s="119" t="s">
        <v>719</v>
      </c>
      <c r="L22" s="121"/>
      <c r="M22" s="120" t="s">
        <v>717</v>
      </c>
    </row>
    <row r="23" spans="2:13" ht="38.25">
      <c r="B23" s="118">
        <v>12</v>
      </c>
      <c r="C23" s="120">
        <v>700</v>
      </c>
      <c r="D23" s="120">
        <v>70005</v>
      </c>
      <c r="E23" s="118">
        <v>6050</v>
      </c>
      <c r="F23" s="40" t="s">
        <v>721</v>
      </c>
      <c r="G23" s="121">
        <v>100000</v>
      </c>
      <c r="H23" s="121">
        <v>100000</v>
      </c>
      <c r="I23" s="121">
        <v>100000</v>
      </c>
      <c r="J23" s="121">
        <v>0</v>
      </c>
      <c r="K23" s="119" t="s">
        <v>719</v>
      </c>
      <c r="L23" s="121">
        <v>0</v>
      </c>
      <c r="M23" s="120" t="s">
        <v>717</v>
      </c>
    </row>
    <row r="24" spans="2:13" ht="57" customHeight="1">
      <c r="B24" s="118">
        <v>13</v>
      </c>
      <c r="C24" s="120">
        <v>750</v>
      </c>
      <c r="D24" s="120">
        <v>75023</v>
      </c>
      <c r="E24" s="118">
        <v>6060</v>
      </c>
      <c r="F24" s="40" t="s">
        <v>722</v>
      </c>
      <c r="G24" s="121">
        <v>30000</v>
      </c>
      <c r="H24" s="121">
        <v>30000</v>
      </c>
      <c r="I24" s="121">
        <v>30000</v>
      </c>
      <c r="J24" s="121">
        <v>0</v>
      </c>
      <c r="K24" s="119" t="s">
        <v>719</v>
      </c>
      <c r="L24" s="121">
        <v>0</v>
      </c>
      <c r="M24" s="120" t="s">
        <v>717</v>
      </c>
    </row>
    <row r="25" spans="2:13" ht="38.25">
      <c r="B25" s="118">
        <v>14</v>
      </c>
      <c r="C25" s="120">
        <v>754</v>
      </c>
      <c r="D25" s="120">
        <v>75416</v>
      </c>
      <c r="E25" s="118">
        <v>6060</v>
      </c>
      <c r="F25" s="40" t="s">
        <v>723</v>
      </c>
      <c r="G25" s="121">
        <v>60000</v>
      </c>
      <c r="H25" s="121">
        <v>60000</v>
      </c>
      <c r="I25" s="121">
        <v>0</v>
      </c>
      <c r="J25" s="121">
        <v>60000</v>
      </c>
      <c r="K25" s="119" t="s">
        <v>719</v>
      </c>
      <c r="L25" s="121">
        <v>0</v>
      </c>
      <c r="M25" s="120" t="s">
        <v>717</v>
      </c>
    </row>
    <row r="26" spans="2:13" ht="49.5" customHeight="1">
      <c r="B26" s="118">
        <v>15</v>
      </c>
      <c r="C26" s="120">
        <v>754</v>
      </c>
      <c r="D26" s="120">
        <v>75495</v>
      </c>
      <c r="E26" s="118">
        <v>6050</v>
      </c>
      <c r="F26" s="40" t="s">
        <v>724</v>
      </c>
      <c r="G26" s="121">
        <v>100000</v>
      </c>
      <c r="H26" s="121">
        <v>100000</v>
      </c>
      <c r="I26" s="121">
        <v>25000</v>
      </c>
      <c r="J26" s="121">
        <v>0</v>
      </c>
      <c r="K26" s="119" t="s">
        <v>719</v>
      </c>
      <c r="L26" s="121">
        <v>75000</v>
      </c>
      <c r="M26" s="120" t="s">
        <v>717</v>
      </c>
    </row>
    <row r="27" spans="2:13" ht="64.5" customHeight="1">
      <c r="B27" s="118">
        <v>16</v>
      </c>
      <c r="C27" s="120">
        <v>801</v>
      </c>
      <c r="D27" s="120">
        <v>80101</v>
      </c>
      <c r="E27" s="118">
        <v>6050</v>
      </c>
      <c r="F27" s="40" t="s">
        <v>725</v>
      </c>
      <c r="G27" s="121">
        <v>640000</v>
      </c>
      <c r="H27" s="121">
        <v>640000</v>
      </c>
      <c r="I27" s="121">
        <v>64000</v>
      </c>
      <c r="J27" s="121">
        <v>576000</v>
      </c>
      <c r="K27" s="119" t="s">
        <v>719</v>
      </c>
      <c r="L27" s="121">
        <v>0</v>
      </c>
      <c r="M27" s="120" t="s">
        <v>717</v>
      </c>
    </row>
    <row r="28" spans="2:13" ht="64.5" customHeight="1">
      <c r="B28" s="118">
        <v>17</v>
      </c>
      <c r="C28" s="120">
        <v>801</v>
      </c>
      <c r="D28" s="120">
        <v>80101</v>
      </c>
      <c r="E28" s="118">
        <v>6050</v>
      </c>
      <c r="F28" s="40" t="s">
        <v>165</v>
      </c>
      <c r="G28" s="121">
        <v>120000</v>
      </c>
      <c r="H28" s="121">
        <v>120000</v>
      </c>
      <c r="I28" s="121">
        <v>120000</v>
      </c>
      <c r="J28" s="121"/>
      <c r="K28" s="119" t="s">
        <v>719</v>
      </c>
      <c r="L28" s="121">
        <v>0</v>
      </c>
      <c r="M28" s="120" t="s">
        <v>717</v>
      </c>
    </row>
    <row r="29" spans="2:13" ht="60" customHeight="1">
      <c r="B29" s="118">
        <v>18</v>
      </c>
      <c r="C29" s="120">
        <v>801</v>
      </c>
      <c r="D29" s="120">
        <v>80104</v>
      </c>
      <c r="E29" s="118">
        <v>6050</v>
      </c>
      <c r="F29" s="40" t="s">
        <v>37</v>
      </c>
      <c r="G29" s="121">
        <v>168000</v>
      </c>
      <c r="H29" s="121">
        <v>168000</v>
      </c>
      <c r="I29" s="121">
        <v>17000</v>
      </c>
      <c r="J29" s="121">
        <v>151000</v>
      </c>
      <c r="K29" s="119" t="s">
        <v>719</v>
      </c>
      <c r="L29" s="121">
        <v>0</v>
      </c>
      <c r="M29" s="120" t="s">
        <v>717</v>
      </c>
    </row>
    <row r="30" spans="2:13" ht="60" customHeight="1">
      <c r="B30" s="118">
        <v>19</v>
      </c>
      <c r="C30" s="120">
        <v>801</v>
      </c>
      <c r="D30" s="120">
        <v>80110</v>
      </c>
      <c r="E30" s="118">
        <v>6050</v>
      </c>
      <c r="F30" s="40" t="s">
        <v>6</v>
      </c>
      <c r="G30" s="121">
        <v>50000</v>
      </c>
      <c r="H30" s="121">
        <v>50000</v>
      </c>
      <c r="I30" s="121">
        <v>50000</v>
      </c>
      <c r="J30" s="121"/>
      <c r="K30" s="119" t="s">
        <v>719</v>
      </c>
      <c r="L30" s="121"/>
      <c r="M30" s="120" t="s">
        <v>717</v>
      </c>
    </row>
    <row r="31" spans="2:13" ht="61.5" customHeight="1">
      <c r="B31" s="118">
        <v>20</v>
      </c>
      <c r="C31" s="120">
        <v>852</v>
      </c>
      <c r="D31" s="120">
        <v>85219</v>
      </c>
      <c r="E31" s="118">
        <v>6050</v>
      </c>
      <c r="F31" s="40" t="s">
        <v>727</v>
      </c>
      <c r="G31" s="121">
        <v>28800</v>
      </c>
      <c r="H31" s="121">
        <v>28800</v>
      </c>
      <c r="I31" s="121">
        <v>28800</v>
      </c>
      <c r="J31" s="121"/>
      <c r="K31" s="119" t="s">
        <v>712</v>
      </c>
      <c r="L31" s="121"/>
      <c r="M31" s="75" t="s">
        <v>728</v>
      </c>
    </row>
    <row r="32" spans="2:13" ht="55.5" customHeight="1">
      <c r="B32" s="118">
        <v>21</v>
      </c>
      <c r="C32" s="120">
        <v>900</v>
      </c>
      <c r="D32" s="120">
        <v>90001</v>
      </c>
      <c r="E32" s="118">
        <v>6050</v>
      </c>
      <c r="F32" s="40" t="s">
        <v>729</v>
      </c>
      <c r="G32" s="121">
        <v>30000</v>
      </c>
      <c r="H32" s="121">
        <v>30000</v>
      </c>
      <c r="I32" s="121">
        <v>30000</v>
      </c>
      <c r="J32" s="121">
        <v>0</v>
      </c>
      <c r="K32" s="119" t="s">
        <v>719</v>
      </c>
      <c r="L32" s="121">
        <v>0</v>
      </c>
      <c r="M32" s="120" t="s">
        <v>717</v>
      </c>
    </row>
    <row r="33" spans="2:13" ht="71.25" customHeight="1">
      <c r="B33" s="118">
        <v>22</v>
      </c>
      <c r="C33" s="120">
        <v>900</v>
      </c>
      <c r="D33" s="120">
        <v>90001</v>
      </c>
      <c r="E33" s="118">
        <v>6050</v>
      </c>
      <c r="F33" s="40" t="s">
        <v>730</v>
      </c>
      <c r="G33" s="121">
        <v>1900000</v>
      </c>
      <c r="H33" s="121">
        <v>1840000</v>
      </c>
      <c r="I33" s="121">
        <v>0</v>
      </c>
      <c r="J33" s="121">
        <v>614500</v>
      </c>
      <c r="K33" s="119" t="s">
        <v>731</v>
      </c>
      <c r="L33" s="121">
        <v>1035500</v>
      </c>
      <c r="M33" s="120" t="s">
        <v>717</v>
      </c>
    </row>
    <row r="34" spans="2:13" ht="71.25" customHeight="1">
      <c r="B34" s="118">
        <v>23</v>
      </c>
      <c r="C34" s="120">
        <v>900</v>
      </c>
      <c r="D34" s="120">
        <v>90001</v>
      </c>
      <c r="E34" s="118">
        <v>6050</v>
      </c>
      <c r="F34" s="40" t="s">
        <v>7</v>
      </c>
      <c r="G34" s="121">
        <v>40000</v>
      </c>
      <c r="H34" s="121">
        <v>40000</v>
      </c>
      <c r="I34" s="121">
        <v>40000</v>
      </c>
      <c r="J34" s="121"/>
      <c r="K34" s="119" t="s">
        <v>719</v>
      </c>
      <c r="L34" s="121"/>
      <c r="M34" s="120" t="s">
        <v>717</v>
      </c>
    </row>
    <row r="35" spans="2:13" ht="38.25">
      <c r="B35" s="118">
        <v>24</v>
      </c>
      <c r="C35" s="120">
        <v>900</v>
      </c>
      <c r="D35" s="120">
        <v>90003</v>
      </c>
      <c r="E35" s="118">
        <v>6060</v>
      </c>
      <c r="F35" s="40" t="s">
        <v>732</v>
      </c>
      <c r="G35" s="121">
        <v>350000</v>
      </c>
      <c r="H35" s="121">
        <v>350000</v>
      </c>
      <c r="I35" s="121">
        <v>35000</v>
      </c>
      <c r="J35" s="121">
        <v>315000</v>
      </c>
      <c r="K35" s="119" t="s">
        <v>719</v>
      </c>
      <c r="L35" s="121">
        <v>0</v>
      </c>
      <c r="M35" s="120" t="s">
        <v>717</v>
      </c>
    </row>
    <row r="36" spans="2:13" ht="38.25">
      <c r="B36" s="118">
        <v>25</v>
      </c>
      <c r="C36" s="120">
        <v>900</v>
      </c>
      <c r="D36" s="120">
        <v>90015</v>
      </c>
      <c r="E36" s="118">
        <v>6050</v>
      </c>
      <c r="F36" s="40" t="s">
        <v>733</v>
      </c>
      <c r="G36" s="121">
        <v>99200</v>
      </c>
      <c r="H36" s="121">
        <v>99200</v>
      </c>
      <c r="I36" s="121">
        <v>99200</v>
      </c>
      <c r="J36" s="121">
        <v>0</v>
      </c>
      <c r="K36" s="119" t="s">
        <v>719</v>
      </c>
      <c r="L36" s="121">
        <v>0</v>
      </c>
      <c r="M36" s="120" t="s">
        <v>717</v>
      </c>
    </row>
    <row r="37" spans="2:13" ht="75" customHeight="1">
      <c r="B37" s="118">
        <v>26</v>
      </c>
      <c r="C37" s="120">
        <v>900</v>
      </c>
      <c r="D37" s="120">
        <v>90015</v>
      </c>
      <c r="E37" s="118">
        <v>6050</v>
      </c>
      <c r="F37" s="40" t="s">
        <v>287</v>
      </c>
      <c r="G37" s="121">
        <v>54200</v>
      </c>
      <c r="H37" s="121">
        <v>54200</v>
      </c>
      <c r="I37" s="121">
        <v>54200</v>
      </c>
      <c r="J37" s="121">
        <v>0</v>
      </c>
      <c r="K37" s="119" t="s">
        <v>719</v>
      </c>
      <c r="L37" s="121">
        <v>0</v>
      </c>
      <c r="M37" s="120" t="s">
        <v>717</v>
      </c>
    </row>
    <row r="38" spans="2:13" ht="75" customHeight="1">
      <c r="B38" s="118">
        <v>27</v>
      </c>
      <c r="C38" s="120">
        <v>900</v>
      </c>
      <c r="D38" s="120">
        <v>90017</v>
      </c>
      <c r="E38" s="118">
        <v>6210</v>
      </c>
      <c r="F38" s="40" t="s">
        <v>250</v>
      </c>
      <c r="G38" s="121">
        <v>40000</v>
      </c>
      <c r="H38" s="121">
        <v>40000</v>
      </c>
      <c r="I38" s="121">
        <v>40000</v>
      </c>
      <c r="J38" s="121"/>
      <c r="K38" s="119" t="s">
        <v>719</v>
      </c>
      <c r="L38" s="121"/>
      <c r="M38" s="75" t="s">
        <v>251</v>
      </c>
    </row>
    <row r="39" spans="2:13" ht="75" customHeight="1">
      <c r="B39" s="118">
        <v>28</v>
      </c>
      <c r="C39" s="120">
        <v>900</v>
      </c>
      <c r="D39" s="120">
        <v>90095</v>
      </c>
      <c r="E39" s="118">
        <v>6050</v>
      </c>
      <c r="F39" s="40" t="s">
        <v>42</v>
      </c>
      <c r="G39" s="121">
        <v>200000</v>
      </c>
      <c r="H39" s="121">
        <v>200000</v>
      </c>
      <c r="I39" s="121">
        <v>200000</v>
      </c>
      <c r="J39" s="121"/>
      <c r="K39" s="119"/>
      <c r="L39" s="121"/>
      <c r="M39" s="120" t="s">
        <v>717</v>
      </c>
    </row>
    <row r="40" spans="2:13" ht="88.5" customHeight="1">
      <c r="B40" s="118">
        <v>29</v>
      </c>
      <c r="C40" s="120">
        <v>921</v>
      </c>
      <c r="D40" s="120">
        <v>92195</v>
      </c>
      <c r="E40" s="118">
        <v>6050</v>
      </c>
      <c r="F40" s="40" t="s">
        <v>734</v>
      </c>
      <c r="G40" s="121">
        <v>3880000</v>
      </c>
      <c r="H40" s="121">
        <v>3830000</v>
      </c>
      <c r="I40" s="121">
        <v>375000</v>
      </c>
      <c r="J40" s="121">
        <v>500000</v>
      </c>
      <c r="K40" s="119" t="s">
        <v>735</v>
      </c>
      <c r="L40" s="121">
        <v>2561000</v>
      </c>
      <c r="M40" s="120" t="s">
        <v>717</v>
      </c>
    </row>
    <row r="41" spans="2:13" ht="66" customHeight="1">
      <c r="B41" s="118">
        <v>30</v>
      </c>
      <c r="C41" s="120">
        <v>926</v>
      </c>
      <c r="D41" s="120">
        <v>92601</v>
      </c>
      <c r="E41" s="118">
        <v>6050</v>
      </c>
      <c r="F41" s="40" t="s">
        <v>0</v>
      </c>
      <c r="G41" s="121">
        <v>239000</v>
      </c>
      <c r="H41" s="121">
        <v>239000</v>
      </c>
      <c r="I41" s="121">
        <v>239000</v>
      </c>
      <c r="J41" s="121"/>
      <c r="K41" s="119" t="s">
        <v>712</v>
      </c>
      <c r="L41" s="121"/>
      <c r="M41" s="120" t="s">
        <v>717</v>
      </c>
    </row>
    <row r="42" spans="2:13" ht="66" customHeight="1">
      <c r="B42" s="118">
        <v>31</v>
      </c>
      <c r="C42" s="120">
        <v>926</v>
      </c>
      <c r="D42" s="120">
        <v>92601</v>
      </c>
      <c r="E42" s="118">
        <v>6050</v>
      </c>
      <c r="F42" s="40" t="s">
        <v>8</v>
      </c>
      <c r="G42" s="121">
        <v>15000</v>
      </c>
      <c r="H42" s="121">
        <v>15000</v>
      </c>
      <c r="I42" s="121">
        <v>15000</v>
      </c>
      <c r="J42" s="121"/>
      <c r="K42" s="119" t="s">
        <v>712</v>
      </c>
      <c r="L42" s="121"/>
      <c r="M42" s="120" t="s">
        <v>717</v>
      </c>
    </row>
    <row r="43" spans="2:13" ht="77.25" customHeight="1">
      <c r="B43" s="118">
        <v>32</v>
      </c>
      <c r="C43" s="120">
        <v>926</v>
      </c>
      <c r="D43" s="120">
        <v>92601</v>
      </c>
      <c r="E43" s="118">
        <v>6050</v>
      </c>
      <c r="F43" s="40" t="s">
        <v>11</v>
      </c>
      <c r="G43" s="121">
        <v>2949500</v>
      </c>
      <c r="H43" s="121">
        <v>157000</v>
      </c>
      <c r="I43" s="121">
        <v>0</v>
      </c>
      <c r="J43" s="121">
        <v>157000</v>
      </c>
      <c r="K43" s="119" t="s">
        <v>38</v>
      </c>
      <c r="L43" s="121">
        <v>0</v>
      </c>
      <c r="M43" s="120" t="s">
        <v>717</v>
      </c>
    </row>
    <row r="44" spans="2:13" ht="12.75">
      <c r="B44" s="195"/>
      <c r="C44" s="195"/>
      <c r="D44" s="195"/>
      <c r="E44" s="195"/>
      <c r="F44" s="195"/>
      <c r="G44" s="121">
        <f>SUM(G12:G43)</f>
        <v>13917200</v>
      </c>
      <c r="H44" s="121">
        <f>SUM(H12:H43)</f>
        <v>10299700</v>
      </c>
      <c r="I44" s="121">
        <f>SUM(I12:I43)</f>
        <v>2155700</v>
      </c>
      <c r="J44" s="121">
        <f>SUM(J12:J43)</f>
        <v>2827250</v>
      </c>
      <c r="K44" s="121">
        <v>584000</v>
      </c>
      <c r="L44" s="121">
        <f>SUM(L12:L43)</f>
        <v>4732750</v>
      </c>
      <c r="M44" s="122" t="s">
        <v>655</v>
      </c>
    </row>
    <row r="45" spans="2:13" ht="12.75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</row>
    <row r="46" spans="2:13" ht="12.75">
      <c r="B46" s="115" t="s">
        <v>13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7" spans="2:13" ht="12.75">
      <c r="B47" s="115" t="s">
        <v>14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</row>
    <row r="48" spans="2:13" ht="12.75">
      <c r="B48" s="115" t="s">
        <v>15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spans="2:13" ht="12.75">
      <c r="B49" s="115" t="s">
        <v>16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</row>
    <row r="50" spans="2:13" ht="12.75">
      <c r="B50" s="115" t="s">
        <v>17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</row>
  </sheetData>
  <mergeCells count="22">
    <mergeCell ref="K3:M3"/>
    <mergeCell ref="B1:E1"/>
    <mergeCell ref="B2:E2"/>
    <mergeCell ref="B3:F3"/>
    <mergeCell ref="L1:M1"/>
    <mergeCell ref="K2:M2"/>
    <mergeCell ref="M6:M10"/>
    <mergeCell ref="H7:H10"/>
    <mergeCell ref="D6:D10"/>
    <mergeCell ref="E6:E10"/>
    <mergeCell ref="F6:F10"/>
    <mergeCell ref="G6:G10"/>
    <mergeCell ref="B4:M4"/>
    <mergeCell ref="B6:B10"/>
    <mergeCell ref="C6:C10"/>
    <mergeCell ref="B44:F44"/>
    <mergeCell ref="I7:L7"/>
    <mergeCell ref="I8:I10"/>
    <mergeCell ref="J8:J10"/>
    <mergeCell ref="K8:K10"/>
    <mergeCell ref="L8:L10"/>
    <mergeCell ref="H6:L6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50"/>
  <sheetViews>
    <sheetView workbookViewId="0" topLeftCell="D41">
      <selection activeCell="E43" sqref="E43"/>
    </sheetView>
  </sheetViews>
  <sheetFormatPr defaultColWidth="9.00390625" defaultRowHeight="12.75"/>
  <cols>
    <col min="2" max="2" width="5.25390625" style="0" customWidth="1"/>
    <col min="3" max="3" width="6.375" style="0" customWidth="1"/>
    <col min="4" max="4" width="7.125" style="0" customWidth="1"/>
    <col min="5" max="5" width="6.625" style="0" customWidth="1"/>
    <col min="6" max="6" width="17.375" style="0" customWidth="1"/>
    <col min="8" max="8" width="12.00390625" style="0" customWidth="1"/>
    <col min="11" max="11" width="11.375" style="0" customWidth="1"/>
    <col min="13" max="13" width="13.00390625" style="0" customWidth="1"/>
  </cols>
  <sheetData>
    <row r="1" spans="2:13" ht="12.75">
      <c r="B1" s="200" t="s">
        <v>679</v>
      </c>
      <c r="C1" s="200"/>
      <c r="D1" s="200"/>
      <c r="E1" s="200"/>
      <c r="F1" s="115"/>
      <c r="G1" s="115"/>
      <c r="H1" s="115"/>
      <c r="I1" s="115"/>
      <c r="J1" s="115"/>
      <c r="K1" s="115"/>
      <c r="L1" s="201" t="s">
        <v>681</v>
      </c>
      <c r="M1" s="201"/>
    </row>
    <row r="2" spans="2:13" ht="12.75">
      <c r="B2" s="200" t="s">
        <v>674</v>
      </c>
      <c r="C2" s="200"/>
      <c r="D2" s="200"/>
      <c r="E2" s="200"/>
      <c r="F2" s="115"/>
      <c r="G2" s="115"/>
      <c r="H2" s="115"/>
      <c r="I2" s="115"/>
      <c r="J2" s="115"/>
      <c r="K2" s="115"/>
      <c r="L2" s="199" t="s">
        <v>1</v>
      </c>
      <c r="M2" s="199"/>
    </row>
    <row r="3" spans="2:13" ht="12.75">
      <c r="B3" s="200" t="s">
        <v>676</v>
      </c>
      <c r="C3" s="200"/>
      <c r="D3" s="200"/>
      <c r="E3" s="200"/>
      <c r="F3" s="200"/>
      <c r="G3" s="115"/>
      <c r="H3" s="115"/>
      <c r="I3" s="115"/>
      <c r="J3" s="115"/>
      <c r="K3" s="199" t="s">
        <v>2</v>
      </c>
      <c r="L3" s="199"/>
      <c r="M3" s="199"/>
    </row>
    <row r="4" spans="2:13" ht="18.75">
      <c r="B4" s="206" t="s">
        <v>697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2:13" ht="18.7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16" t="s">
        <v>698</v>
      </c>
    </row>
    <row r="6" spans="2:13" ht="12.75">
      <c r="B6" s="203" t="s">
        <v>598</v>
      </c>
      <c r="C6" s="203" t="s">
        <v>699</v>
      </c>
      <c r="D6" s="203" t="s">
        <v>700</v>
      </c>
      <c r="E6" s="203" t="s">
        <v>701</v>
      </c>
      <c r="F6" s="202" t="s">
        <v>702</v>
      </c>
      <c r="G6" s="202" t="s">
        <v>703</v>
      </c>
      <c r="H6" s="202" t="s">
        <v>639</v>
      </c>
      <c r="I6" s="202"/>
      <c r="J6" s="202"/>
      <c r="K6" s="202"/>
      <c r="L6" s="202"/>
      <c r="M6" s="202" t="s">
        <v>704</v>
      </c>
    </row>
    <row r="7" spans="2:13" ht="12.75">
      <c r="B7" s="203"/>
      <c r="C7" s="203"/>
      <c r="D7" s="203"/>
      <c r="E7" s="203"/>
      <c r="F7" s="202"/>
      <c r="G7" s="202"/>
      <c r="H7" s="202" t="s">
        <v>705</v>
      </c>
      <c r="I7" s="202" t="s">
        <v>706</v>
      </c>
      <c r="J7" s="202"/>
      <c r="K7" s="202"/>
      <c r="L7" s="202"/>
      <c r="M7" s="202"/>
    </row>
    <row r="8" spans="2:13" ht="12.75">
      <c r="B8" s="203"/>
      <c r="C8" s="203"/>
      <c r="D8" s="203"/>
      <c r="E8" s="203"/>
      <c r="F8" s="202"/>
      <c r="G8" s="202"/>
      <c r="H8" s="202"/>
      <c r="I8" s="202" t="s">
        <v>707</v>
      </c>
      <c r="J8" s="202" t="s">
        <v>708</v>
      </c>
      <c r="K8" s="202" t="s">
        <v>709</v>
      </c>
      <c r="L8" s="202" t="s">
        <v>710</v>
      </c>
      <c r="M8" s="202"/>
    </row>
    <row r="9" spans="2:13" ht="12.75">
      <c r="B9" s="203"/>
      <c r="C9" s="203"/>
      <c r="D9" s="203"/>
      <c r="E9" s="203"/>
      <c r="F9" s="202"/>
      <c r="G9" s="202"/>
      <c r="H9" s="202"/>
      <c r="I9" s="202"/>
      <c r="J9" s="202"/>
      <c r="K9" s="202"/>
      <c r="L9" s="202"/>
      <c r="M9" s="202"/>
    </row>
    <row r="10" spans="2:13" ht="12.75">
      <c r="B10" s="203"/>
      <c r="C10" s="203"/>
      <c r="D10" s="203"/>
      <c r="E10" s="203"/>
      <c r="F10" s="202"/>
      <c r="G10" s="202"/>
      <c r="H10" s="202"/>
      <c r="I10" s="202"/>
      <c r="J10" s="202"/>
      <c r="K10" s="202"/>
      <c r="L10" s="202"/>
      <c r="M10" s="202"/>
    </row>
    <row r="11" spans="2:13" ht="12.75">
      <c r="B11" s="117">
        <v>1</v>
      </c>
      <c r="C11" s="117">
        <v>2</v>
      </c>
      <c r="D11" s="117">
        <v>3</v>
      </c>
      <c r="E11" s="117">
        <v>4</v>
      </c>
      <c r="F11" s="117">
        <v>5</v>
      </c>
      <c r="G11" s="117">
        <v>6</v>
      </c>
      <c r="H11" s="117">
        <v>7</v>
      </c>
      <c r="I11" s="117">
        <v>8</v>
      </c>
      <c r="J11" s="117">
        <v>9</v>
      </c>
      <c r="K11" s="117">
        <v>10</v>
      </c>
      <c r="L11" s="117">
        <v>11</v>
      </c>
      <c r="M11" s="117">
        <v>12</v>
      </c>
    </row>
    <row r="12" spans="2:13" ht="59.25" customHeight="1">
      <c r="B12" s="118">
        <v>1</v>
      </c>
      <c r="C12" s="118">
        <v>400</v>
      </c>
      <c r="D12" s="118">
        <v>40001</v>
      </c>
      <c r="E12" s="118">
        <v>6050</v>
      </c>
      <c r="F12" s="40" t="s">
        <v>711</v>
      </c>
      <c r="G12" s="55">
        <v>126500</v>
      </c>
      <c r="H12" s="55">
        <v>126500</v>
      </c>
      <c r="I12" s="55">
        <v>126500</v>
      </c>
      <c r="J12" s="55">
        <v>0</v>
      </c>
      <c r="K12" s="119" t="s">
        <v>712</v>
      </c>
      <c r="L12" s="55">
        <v>0</v>
      </c>
      <c r="M12" s="40" t="s">
        <v>713</v>
      </c>
    </row>
    <row r="13" spans="2:13" ht="59.25" customHeight="1">
      <c r="B13" s="118">
        <v>2</v>
      </c>
      <c r="C13" s="118">
        <v>400</v>
      </c>
      <c r="D13" s="118">
        <v>40001</v>
      </c>
      <c r="E13" s="118">
        <v>6060</v>
      </c>
      <c r="F13" s="40" t="s">
        <v>39</v>
      </c>
      <c r="G13" s="55">
        <v>13500</v>
      </c>
      <c r="H13" s="55">
        <v>13500</v>
      </c>
      <c r="I13" s="55">
        <v>13500</v>
      </c>
      <c r="J13" s="55"/>
      <c r="K13" s="119" t="s">
        <v>712</v>
      </c>
      <c r="L13" s="55"/>
      <c r="M13" s="40" t="s">
        <v>713</v>
      </c>
    </row>
    <row r="14" spans="2:13" ht="78.75" customHeight="1">
      <c r="B14" s="118">
        <v>3</v>
      </c>
      <c r="C14" s="118">
        <v>400</v>
      </c>
      <c r="D14" s="118">
        <v>40002</v>
      </c>
      <c r="E14" s="118">
        <v>6050</v>
      </c>
      <c r="F14" s="40" t="s">
        <v>714</v>
      </c>
      <c r="G14" s="55">
        <v>140000</v>
      </c>
      <c r="H14" s="55">
        <v>140000</v>
      </c>
      <c r="I14" s="55">
        <v>140000</v>
      </c>
      <c r="J14" s="55">
        <v>0</v>
      </c>
      <c r="K14" s="119" t="s">
        <v>712</v>
      </c>
      <c r="L14" s="55">
        <v>0</v>
      </c>
      <c r="M14" s="40" t="s">
        <v>713</v>
      </c>
    </row>
    <row r="15" spans="2:13" ht="78.75" customHeight="1">
      <c r="B15" s="118">
        <v>4</v>
      </c>
      <c r="C15" s="118">
        <v>400</v>
      </c>
      <c r="D15" s="118">
        <v>40002</v>
      </c>
      <c r="E15" s="118">
        <v>6050</v>
      </c>
      <c r="F15" s="40" t="s">
        <v>3</v>
      </c>
      <c r="G15" s="55">
        <v>45000</v>
      </c>
      <c r="H15" s="55">
        <v>45000</v>
      </c>
      <c r="I15" s="55">
        <v>45000</v>
      </c>
      <c r="J15" s="55"/>
      <c r="K15" s="119" t="s">
        <v>712</v>
      </c>
      <c r="L15" s="55"/>
      <c r="M15" s="40" t="s">
        <v>713</v>
      </c>
    </row>
    <row r="16" spans="2:13" ht="53.25" customHeight="1">
      <c r="B16" s="118">
        <v>5</v>
      </c>
      <c r="C16" s="118">
        <v>400</v>
      </c>
      <c r="D16" s="118">
        <v>40002</v>
      </c>
      <c r="E16" s="118">
        <v>6060</v>
      </c>
      <c r="F16" s="40" t="s">
        <v>715</v>
      </c>
      <c r="G16" s="55">
        <v>70000</v>
      </c>
      <c r="H16" s="55">
        <v>70000</v>
      </c>
      <c r="I16" s="55">
        <v>70000</v>
      </c>
      <c r="J16" s="55"/>
      <c r="K16" s="119" t="s">
        <v>712</v>
      </c>
      <c r="L16" s="55">
        <v>0</v>
      </c>
      <c r="M16" s="40" t="s">
        <v>713</v>
      </c>
    </row>
    <row r="17" spans="2:13" ht="53.25" customHeight="1">
      <c r="B17" s="118">
        <v>6</v>
      </c>
      <c r="C17" s="118">
        <v>600</v>
      </c>
      <c r="D17" s="118">
        <v>60004</v>
      </c>
      <c r="E17" s="118">
        <v>6060</v>
      </c>
      <c r="F17" s="40" t="s">
        <v>40</v>
      </c>
      <c r="G17" s="55">
        <v>8000</v>
      </c>
      <c r="H17" s="55">
        <v>8000</v>
      </c>
      <c r="I17" s="55">
        <v>8000</v>
      </c>
      <c r="J17" s="55"/>
      <c r="K17" s="119" t="s">
        <v>712</v>
      </c>
      <c r="L17" s="55"/>
      <c r="M17" s="40" t="s">
        <v>717</v>
      </c>
    </row>
    <row r="18" spans="2:13" ht="127.5" customHeight="1">
      <c r="B18" s="118">
        <v>7</v>
      </c>
      <c r="C18" s="120">
        <v>600</v>
      </c>
      <c r="D18" s="120">
        <v>60016</v>
      </c>
      <c r="E18" s="118">
        <v>6050</v>
      </c>
      <c r="F18" s="29" t="s">
        <v>41</v>
      </c>
      <c r="G18" s="121">
        <v>1560500</v>
      </c>
      <c r="H18" s="121">
        <v>1560500</v>
      </c>
      <c r="I18" s="121">
        <v>145500</v>
      </c>
      <c r="J18" s="121">
        <v>353750</v>
      </c>
      <c r="K18" s="119" t="s">
        <v>712</v>
      </c>
      <c r="L18" s="121">
        <v>1061250</v>
      </c>
      <c r="M18" s="120" t="s">
        <v>717</v>
      </c>
    </row>
    <row r="19" spans="2:13" ht="84.75" customHeight="1">
      <c r="B19" s="118">
        <v>8</v>
      </c>
      <c r="C19" s="120">
        <v>600</v>
      </c>
      <c r="D19" s="120">
        <v>60016</v>
      </c>
      <c r="E19" s="118">
        <v>6050</v>
      </c>
      <c r="F19" s="40" t="s">
        <v>718</v>
      </c>
      <c r="G19" s="121">
        <v>100000</v>
      </c>
      <c r="H19" s="121">
        <v>100000</v>
      </c>
      <c r="I19" s="121">
        <v>0</v>
      </c>
      <c r="J19" s="121">
        <v>100000</v>
      </c>
      <c r="K19" s="119" t="s">
        <v>719</v>
      </c>
      <c r="L19" s="121">
        <v>0</v>
      </c>
      <c r="M19" s="120" t="s">
        <v>717</v>
      </c>
    </row>
    <row r="20" spans="2:13" ht="61.5" customHeight="1">
      <c r="B20" s="118">
        <v>9</v>
      </c>
      <c r="C20" s="120">
        <v>600</v>
      </c>
      <c r="D20" s="120">
        <v>60016</v>
      </c>
      <c r="E20" s="118">
        <v>6050</v>
      </c>
      <c r="F20" s="40" t="s">
        <v>720</v>
      </c>
      <c r="G20" s="121">
        <v>790000</v>
      </c>
      <c r="H20" s="121">
        <v>75000</v>
      </c>
      <c r="I20" s="121">
        <v>0</v>
      </c>
      <c r="J20" s="121">
        <v>75000</v>
      </c>
      <c r="K20" s="119" t="s">
        <v>719</v>
      </c>
      <c r="L20" s="121">
        <v>0</v>
      </c>
      <c r="M20" s="120" t="s">
        <v>717</v>
      </c>
    </row>
    <row r="21" spans="2:13" ht="61.5" customHeight="1">
      <c r="B21" s="118">
        <v>10</v>
      </c>
      <c r="C21" s="120">
        <v>600</v>
      </c>
      <c r="D21" s="120">
        <v>60016</v>
      </c>
      <c r="E21" s="118">
        <v>6050</v>
      </c>
      <c r="F21" s="40" t="s">
        <v>4</v>
      </c>
      <c r="G21" s="121">
        <v>15000</v>
      </c>
      <c r="H21" s="121">
        <v>15000</v>
      </c>
      <c r="I21" s="121">
        <v>15000</v>
      </c>
      <c r="J21" s="121"/>
      <c r="K21" s="119" t="s">
        <v>719</v>
      </c>
      <c r="L21" s="121"/>
      <c r="M21" s="120" t="s">
        <v>717</v>
      </c>
    </row>
    <row r="22" spans="2:13" ht="61.5" customHeight="1">
      <c r="B22" s="118">
        <v>11</v>
      </c>
      <c r="C22" s="120">
        <v>630</v>
      </c>
      <c r="D22" s="120">
        <v>63095</v>
      </c>
      <c r="E22" s="118">
        <v>6050</v>
      </c>
      <c r="F22" s="40" t="s">
        <v>5</v>
      </c>
      <c r="G22" s="121">
        <v>5000</v>
      </c>
      <c r="H22" s="121">
        <v>5000</v>
      </c>
      <c r="I22" s="121">
        <v>5000</v>
      </c>
      <c r="J22" s="121"/>
      <c r="K22" s="119" t="s">
        <v>719</v>
      </c>
      <c r="L22" s="121"/>
      <c r="M22" s="120" t="s">
        <v>717</v>
      </c>
    </row>
    <row r="23" spans="2:13" ht="38.25">
      <c r="B23" s="118">
        <v>12</v>
      </c>
      <c r="C23" s="120">
        <v>700</v>
      </c>
      <c r="D23" s="120">
        <v>70005</v>
      </c>
      <c r="E23" s="118">
        <v>6050</v>
      </c>
      <c r="F23" s="40" t="s">
        <v>721</v>
      </c>
      <c r="G23" s="121">
        <v>100000</v>
      </c>
      <c r="H23" s="121">
        <v>100000</v>
      </c>
      <c r="I23" s="121">
        <v>100000</v>
      </c>
      <c r="J23" s="121">
        <v>0</v>
      </c>
      <c r="K23" s="119" t="s">
        <v>719</v>
      </c>
      <c r="L23" s="121">
        <v>0</v>
      </c>
      <c r="M23" s="120" t="s">
        <v>717</v>
      </c>
    </row>
    <row r="24" spans="2:13" ht="57" customHeight="1">
      <c r="B24" s="118">
        <v>13</v>
      </c>
      <c r="C24" s="120">
        <v>750</v>
      </c>
      <c r="D24" s="120">
        <v>75023</v>
      </c>
      <c r="E24" s="118">
        <v>6060</v>
      </c>
      <c r="F24" s="40" t="s">
        <v>722</v>
      </c>
      <c r="G24" s="121">
        <v>30000</v>
      </c>
      <c r="H24" s="121">
        <v>30000</v>
      </c>
      <c r="I24" s="121">
        <v>30000</v>
      </c>
      <c r="J24" s="121">
        <v>0</v>
      </c>
      <c r="K24" s="119" t="s">
        <v>719</v>
      </c>
      <c r="L24" s="121">
        <v>0</v>
      </c>
      <c r="M24" s="120" t="s">
        <v>717</v>
      </c>
    </row>
    <row r="25" spans="2:13" ht="38.25">
      <c r="B25" s="118">
        <v>14</v>
      </c>
      <c r="C25" s="120">
        <v>754</v>
      </c>
      <c r="D25" s="120">
        <v>75416</v>
      </c>
      <c r="E25" s="118">
        <v>6060</v>
      </c>
      <c r="F25" s="40" t="s">
        <v>723</v>
      </c>
      <c r="G25" s="121">
        <v>60000</v>
      </c>
      <c r="H25" s="121">
        <v>60000</v>
      </c>
      <c r="I25" s="121">
        <v>0</v>
      </c>
      <c r="J25" s="121">
        <v>60000</v>
      </c>
      <c r="K25" s="119" t="s">
        <v>719</v>
      </c>
      <c r="L25" s="121">
        <v>0</v>
      </c>
      <c r="M25" s="120" t="s">
        <v>717</v>
      </c>
    </row>
    <row r="26" spans="2:13" ht="49.5" customHeight="1">
      <c r="B26" s="118">
        <v>15</v>
      </c>
      <c r="C26" s="120">
        <v>754</v>
      </c>
      <c r="D26" s="120">
        <v>75495</v>
      </c>
      <c r="E26" s="118">
        <v>6050</v>
      </c>
      <c r="F26" s="40" t="s">
        <v>724</v>
      </c>
      <c r="G26" s="121">
        <v>100000</v>
      </c>
      <c r="H26" s="121">
        <v>100000</v>
      </c>
      <c r="I26" s="121">
        <v>25000</v>
      </c>
      <c r="J26" s="121">
        <v>0</v>
      </c>
      <c r="K26" s="119" t="s">
        <v>719</v>
      </c>
      <c r="L26" s="121">
        <v>75000</v>
      </c>
      <c r="M26" s="120" t="s">
        <v>717</v>
      </c>
    </row>
    <row r="27" spans="2:13" ht="64.5" customHeight="1">
      <c r="B27" s="118">
        <v>16</v>
      </c>
      <c r="C27" s="120">
        <v>801</v>
      </c>
      <c r="D27" s="120">
        <v>80101</v>
      </c>
      <c r="E27" s="118">
        <v>6050</v>
      </c>
      <c r="F27" s="40" t="s">
        <v>725</v>
      </c>
      <c r="G27" s="121">
        <v>640000</v>
      </c>
      <c r="H27" s="121">
        <v>640000</v>
      </c>
      <c r="I27" s="121">
        <v>64000</v>
      </c>
      <c r="J27" s="121">
        <v>576000</v>
      </c>
      <c r="K27" s="119" t="s">
        <v>719</v>
      </c>
      <c r="L27" s="121">
        <v>0</v>
      </c>
      <c r="M27" s="120" t="s">
        <v>717</v>
      </c>
    </row>
    <row r="28" spans="2:13" ht="64.5" customHeight="1">
      <c r="B28" s="118">
        <v>17</v>
      </c>
      <c r="C28" s="120">
        <v>801</v>
      </c>
      <c r="D28" s="120">
        <v>80101</v>
      </c>
      <c r="E28" s="118">
        <v>6050</v>
      </c>
      <c r="F28" s="40" t="s">
        <v>165</v>
      </c>
      <c r="G28" s="121">
        <v>120000</v>
      </c>
      <c r="H28" s="121">
        <v>120000</v>
      </c>
      <c r="I28" s="121">
        <v>120000</v>
      </c>
      <c r="J28" s="121"/>
      <c r="K28" s="119" t="s">
        <v>719</v>
      </c>
      <c r="L28" s="121">
        <v>0</v>
      </c>
      <c r="M28" s="120" t="s">
        <v>717</v>
      </c>
    </row>
    <row r="29" spans="2:13" ht="60" customHeight="1">
      <c r="B29" s="118">
        <v>18</v>
      </c>
      <c r="C29" s="120">
        <v>801</v>
      </c>
      <c r="D29" s="120">
        <v>80104</v>
      </c>
      <c r="E29" s="118">
        <v>6050</v>
      </c>
      <c r="F29" s="40" t="s">
        <v>37</v>
      </c>
      <c r="G29" s="121">
        <v>168000</v>
      </c>
      <c r="H29" s="121">
        <v>168000</v>
      </c>
      <c r="I29" s="121">
        <v>17000</v>
      </c>
      <c r="J29" s="121">
        <v>151000</v>
      </c>
      <c r="K29" s="119" t="s">
        <v>719</v>
      </c>
      <c r="L29" s="121">
        <v>0</v>
      </c>
      <c r="M29" s="120" t="s">
        <v>717</v>
      </c>
    </row>
    <row r="30" spans="2:13" ht="60" customHeight="1">
      <c r="B30" s="118">
        <v>19</v>
      </c>
      <c r="C30" s="120">
        <v>801</v>
      </c>
      <c r="D30" s="120">
        <v>80110</v>
      </c>
      <c r="E30" s="118">
        <v>6050</v>
      </c>
      <c r="F30" s="40" t="s">
        <v>6</v>
      </c>
      <c r="G30" s="121">
        <v>50000</v>
      </c>
      <c r="H30" s="121">
        <v>50000</v>
      </c>
      <c r="I30" s="121">
        <v>50000</v>
      </c>
      <c r="J30" s="121"/>
      <c r="K30" s="119" t="s">
        <v>719</v>
      </c>
      <c r="L30" s="121"/>
      <c r="M30" s="120" t="s">
        <v>717</v>
      </c>
    </row>
    <row r="31" spans="2:13" ht="61.5" customHeight="1">
      <c r="B31" s="118">
        <v>20</v>
      </c>
      <c r="C31" s="120">
        <v>852</v>
      </c>
      <c r="D31" s="120">
        <v>85219</v>
      </c>
      <c r="E31" s="118">
        <v>6050</v>
      </c>
      <c r="F31" s="40" t="s">
        <v>727</v>
      </c>
      <c r="G31" s="121">
        <v>28800</v>
      </c>
      <c r="H31" s="121">
        <v>28800</v>
      </c>
      <c r="I31" s="121">
        <v>28800</v>
      </c>
      <c r="J31" s="121"/>
      <c r="K31" s="119" t="s">
        <v>712</v>
      </c>
      <c r="L31" s="121"/>
      <c r="M31" s="75" t="s">
        <v>728</v>
      </c>
    </row>
    <row r="32" spans="2:13" ht="55.5" customHeight="1">
      <c r="B32" s="118">
        <v>21</v>
      </c>
      <c r="C32" s="120">
        <v>900</v>
      </c>
      <c r="D32" s="120">
        <v>90001</v>
      </c>
      <c r="E32" s="118">
        <v>6050</v>
      </c>
      <c r="F32" s="40" t="s">
        <v>729</v>
      </c>
      <c r="G32" s="121">
        <v>30000</v>
      </c>
      <c r="H32" s="121">
        <v>30000</v>
      </c>
      <c r="I32" s="121">
        <v>30000</v>
      </c>
      <c r="J32" s="121">
        <v>0</v>
      </c>
      <c r="K32" s="119" t="s">
        <v>719</v>
      </c>
      <c r="L32" s="121">
        <v>0</v>
      </c>
      <c r="M32" s="120" t="s">
        <v>717</v>
      </c>
    </row>
    <row r="33" spans="2:13" ht="71.25" customHeight="1">
      <c r="B33" s="118">
        <v>22</v>
      </c>
      <c r="C33" s="120">
        <v>900</v>
      </c>
      <c r="D33" s="120">
        <v>90001</v>
      </c>
      <c r="E33" s="118">
        <v>6050</v>
      </c>
      <c r="F33" s="40" t="s">
        <v>730</v>
      </c>
      <c r="G33" s="121">
        <v>1900000</v>
      </c>
      <c r="H33" s="121">
        <v>1840000</v>
      </c>
      <c r="I33" s="121">
        <v>0</v>
      </c>
      <c r="J33" s="121">
        <v>614500</v>
      </c>
      <c r="K33" s="119" t="s">
        <v>731</v>
      </c>
      <c r="L33" s="121">
        <v>1035500</v>
      </c>
      <c r="M33" s="120" t="s">
        <v>717</v>
      </c>
    </row>
    <row r="34" spans="2:13" ht="71.25" customHeight="1">
      <c r="B34" s="118">
        <v>23</v>
      </c>
      <c r="C34" s="120">
        <v>900</v>
      </c>
      <c r="D34" s="120">
        <v>90001</v>
      </c>
      <c r="E34" s="118">
        <v>6050</v>
      </c>
      <c r="F34" s="40" t="s">
        <v>7</v>
      </c>
      <c r="G34" s="121">
        <v>40000</v>
      </c>
      <c r="H34" s="121">
        <v>40000</v>
      </c>
      <c r="I34" s="121">
        <v>40000</v>
      </c>
      <c r="J34" s="121"/>
      <c r="K34" s="119" t="s">
        <v>719</v>
      </c>
      <c r="L34" s="121"/>
      <c r="M34" s="120" t="s">
        <v>717</v>
      </c>
    </row>
    <row r="35" spans="2:13" ht="38.25">
      <c r="B35" s="118">
        <v>24</v>
      </c>
      <c r="C35" s="120">
        <v>900</v>
      </c>
      <c r="D35" s="120">
        <v>90003</v>
      </c>
      <c r="E35" s="118">
        <v>6060</v>
      </c>
      <c r="F35" s="40" t="s">
        <v>732</v>
      </c>
      <c r="G35" s="121">
        <v>350000</v>
      </c>
      <c r="H35" s="121">
        <v>350000</v>
      </c>
      <c r="I35" s="121">
        <v>35000</v>
      </c>
      <c r="J35" s="121">
        <v>315000</v>
      </c>
      <c r="K35" s="119" t="s">
        <v>719</v>
      </c>
      <c r="L35" s="121">
        <v>0</v>
      </c>
      <c r="M35" s="120" t="s">
        <v>717</v>
      </c>
    </row>
    <row r="36" spans="2:13" ht="38.25">
      <c r="B36" s="118">
        <v>25</v>
      </c>
      <c r="C36" s="120">
        <v>900</v>
      </c>
      <c r="D36" s="120">
        <v>90015</v>
      </c>
      <c r="E36" s="118">
        <v>6050</v>
      </c>
      <c r="F36" s="40" t="s">
        <v>733</v>
      </c>
      <c r="G36" s="121">
        <v>99200</v>
      </c>
      <c r="H36" s="121">
        <v>99200</v>
      </c>
      <c r="I36" s="121">
        <v>99200</v>
      </c>
      <c r="J36" s="121">
        <v>0</v>
      </c>
      <c r="K36" s="119" t="s">
        <v>719</v>
      </c>
      <c r="L36" s="121">
        <v>0</v>
      </c>
      <c r="M36" s="120" t="s">
        <v>717</v>
      </c>
    </row>
    <row r="37" spans="2:13" ht="75" customHeight="1">
      <c r="B37" s="118">
        <v>26</v>
      </c>
      <c r="C37" s="120">
        <v>900</v>
      </c>
      <c r="D37" s="120">
        <v>90015</v>
      </c>
      <c r="E37" s="118">
        <v>6050</v>
      </c>
      <c r="F37" s="40" t="s">
        <v>287</v>
      </c>
      <c r="G37" s="121">
        <v>54200</v>
      </c>
      <c r="H37" s="121">
        <v>54200</v>
      </c>
      <c r="I37" s="121">
        <v>54200</v>
      </c>
      <c r="J37" s="121">
        <v>0</v>
      </c>
      <c r="K37" s="119" t="s">
        <v>719</v>
      </c>
      <c r="L37" s="121">
        <v>0</v>
      </c>
      <c r="M37" s="120" t="s">
        <v>717</v>
      </c>
    </row>
    <row r="38" spans="2:13" ht="75" customHeight="1">
      <c r="B38" s="118">
        <v>27</v>
      </c>
      <c r="C38" s="120">
        <v>900</v>
      </c>
      <c r="D38" s="120">
        <v>90017</v>
      </c>
      <c r="E38" s="118">
        <v>6210</v>
      </c>
      <c r="F38" s="40" t="s">
        <v>250</v>
      </c>
      <c r="G38" s="121">
        <v>40000</v>
      </c>
      <c r="H38" s="121">
        <v>40000</v>
      </c>
      <c r="I38" s="121">
        <v>40000</v>
      </c>
      <c r="J38" s="121"/>
      <c r="K38" s="119" t="s">
        <v>719</v>
      </c>
      <c r="L38" s="121"/>
      <c r="M38" s="75" t="s">
        <v>251</v>
      </c>
    </row>
    <row r="39" spans="2:13" ht="75" customHeight="1">
      <c r="B39" s="118">
        <v>28</v>
      </c>
      <c r="C39" s="120">
        <v>900</v>
      </c>
      <c r="D39" s="120">
        <v>90095</v>
      </c>
      <c r="E39" s="118">
        <v>6050</v>
      </c>
      <c r="F39" s="40" t="s">
        <v>42</v>
      </c>
      <c r="G39" s="121">
        <v>200000</v>
      </c>
      <c r="H39" s="121">
        <v>200000</v>
      </c>
      <c r="I39" s="121">
        <v>200000</v>
      </c>
      <c r="J39" s="121"/>
      <c r="K39" s="119"/>
      <c r="L39" s="121"/>
      <c r="M39" s="120" t="s">
        <v>717</v>
      </c>
    </row>
    <row r="40" spans="2:13" ht="88.5" customHeight="1">
      <c r="B40" s="118">
        <v>29</v>
      </c>
      <c r="C40" s="120">
        <v>921</v>
      </c>
      <c r="D40" s="120">
        <v>92195</v>
      </c>
      <c r="E40" s="118">
        <v>6050</v>
      </c>
      <c r="F40" s="40" t="s">
        <v>734</v>
      </c>
      <c r="G40" s="121">
        <v>3880000</v>
      </c>
      <c r="H40" s="121">
        <v>3830000</v>
      </c>
      <c r="I40" s="121">
        <v>375000</v>
      </c>
      <c r="J40" s="121">
        <v>500000</v>
      </c>
      <c r="K40" s="119" t="s">
        <v>735</v>
      </c>
      <c r="L40" s="121">
        <v>2561000</v>
      </c>
      <c r="M40" s="120" t="s">
        <v>717</v>
      </c>
    </row>
    <row r="41" spans="2:13" ht="66" customHeight="1">
      <c r="B41" s="118">
        <v>30</v>
      </c>
      <c r="C41" s="120">
        <v>926</v>
      </c>
      <c r="D41" s="120">
        <v>92601</v>
      </c>
      <c r="E41" s="118">
        <v>6050</v>
      </c>
      <c r="F41" s="40" t="s">
        <v>0</v>
      </c>
      <c r="G41" s="121">
        <v>239000</v>
      </c>
      <c r="H41" s="121">
        <v>239000</v>
      </c>
      <c r="I41" s="121">
        <v>239000</v>
      </c>
      <c r="J41" s="121"/>
      <c r="K41" s="119" t="s">
        <v>712</v>
      </c>
      <c r="L41" s="121"/>
      <c r="M41" s="120" t="s">
        <v>717</v>
      </c>
    </row>
    <row r="42" spans="2:13" ht="66" customHeight="1">
      <c r="B42" s="118">
        <v>31</v>
      </c>
      <c r="C42" s="120">
        <v>926</v>
      </c>
      <c r="D42" s="120">
        <v>92601</v>
      </c>
      <c r="E42" s="118">
        <v>6050</v>
      </c>
      <c r="F42" s="40" t="s">
        <v>8</v>
      </c>
      <c r="G42" s="121">
        <v>15000</v>
      </c>
      <c r="H42" s="121">
        <v>15000</v>
      </c>
      <c r="I42" s="121">
        <v>15000</v>
      </c>
      <c r="J42" s="121"/>
      <c r="K42" s="119" t="s">
        <v>712</v>
      </c>
      <c r="L42" s="121"/>
      <c r="M42" s="120" t="s">
        <v>717</v>
      </c>
    </row>
    <row r="43" spans="2:13" ht="77.25" customHeight="1">
      <c r="B43" s="118">
        <v>32</v>
      </c>
      <c r="C43" s="120">
        <v>926</v>
      </c>
      <c r="D43" s="120">
        <v>92601</v>
      </c>
      <c r="E43" s="118">
        <v>6050</v>
      </c>
      <c r="F43" s="40" t="s">
        <v>11</v>
      </c>
      <c r="G43" s="121">
        <v>2949500</v>
      </c>
      <c r="H43" s="121">
        <v>157000</v>
      </c>
      <c r="I43" s="121">
        <v>0</v>
      </c>
      <c r="J43" s="121">
        <v>157000</v>
      </c>
      <c r="K43" s="119" t="s">
        <v>38</v>
      </c>
      <c r="L43" s="121">
        <v>0</v>
      </c>
      <c r="M43" s="120" t="s">
        <v>717</v>
      </c>
    </row>
    <row r="44" spans="2:13" ht="12.75">
      <c r="B44" s="195"/>
      <c r="C44" s="195"/>
      <c r="D44" s="195"/>
      <c r="E44" s="195"/>
      <c r="F44" s="195"/>
      <c r="G44" s="121">
        <f>SUM(G12:G43)</f>
        <v>13967200</v>
      </c>
      <c r="H44" s="121">
        <f>SUM(H12:H43)</f>
        <v>10349700</v>
      </c>
      <c r="I44" s="121">
        <f>SUM(I12:I43)</f>
        <v>2130700</v>
      </c>
      <c r="J44" s="121">
        <f>SUM(J12:J43)</f>
        <v>2902250</v>
      </c>
      <c r="K44" s="121">
        <v>584000</v>
      </c>
      <c r="L44" s="121">
        <f>SUM(L12:L43)</f>
        <v>4732750</v>
      </c>
      <c r="M44" s="122" t="s">
        <v>655</v>
      </c>
    </row>
    <row r="45" spans="2:13" ht="12.75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</row>
    <row r="46" spans="2:13" ht="12.75">
      <c r="B46" s="115" t="s">
        <v>13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7" spans="2:13" ht="12.75">
      <c r="B47" s="115" t="s">
        <v>14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</row>
    <row r="48" spans="2:13" ht="12.75">
      <c r="B48" s="115" t="s">
        <v>15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spans="2:13" ht="12.75">
      <c r="B49" s="115" t="s">
        <v>16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</row>
    <row r="50" spans="2:13" ht="12.75">
      <c r="B50" s="115" t="s">
        <v>17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</row>
  </sheetData>
  <mergeCells count="22">
    <mergeCell ref="B4:M4"/>
    <mergeCell ref="B6:B10"/>
    <mergeCell ref="C6:C10"/>
    <mergeCell ref="B44:F44"/>
    <mergeCell ref="I7:L7"/>
    <mergeCell ref="I8:I10"/>
    <mergeCell ref="J8:J10"/>
    <mergeCell ref="K8:K10"/>
    <mergeCell ref="L8:L10"/>
    <mergeCell ref="H6:L6"/>
    <mergeCell ref="M6:M10"/>
    <mergeCell ref="H7:H10"/>
    <mergeCell ref="D6:D10"/>
    <mergeCell ref="E6:E10"/>
    <mergeCell ref="F6:F10"/>
    <mergeCell ref="G6:G10"/>
    <mergeCell ref="L2:M2"/>
    <mergeCell ref="K3:M3"/>
    <mergeCell ref="B1:E1"/>
    <mergeCell ref="B2:E2"/>
    <mergeCell ref="B3:F3"/>
    <mergeCell ref="L1:M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43"/>
  <sheetViews>
    <sheetView workbookViewId="0" topLeftCell="D1">
      <selection activeCell="I5" sqref="I5"/>
    </sheetView>
  </sheetViews>
  <sheetFormatPr defaultColWidth="9.00390625" defaultRowHeight="12.75"/>
  <cols>
    <col min="2" max="2" width="5.25390625" style="0" customWidth="1"/>
    <col min="3" max="3" width="6.375" style="0" customWidth="1"/>
    <col min="4" max="4" width="7.125" style="0" customWidth="1"/>
    <col min="5" max="5" width="6.625" style="0" customWidth="1"/>
    <col min="6" max="6" width="17.375" style="0" customWidth="1"/>
    <col min="8" max="8" width="12.00390625" style="0" customWidth="1"/>
    <col min="11" max="11" width="11.375" style="0" customWidth="1"/>
    <col min="13" max="13" width="13.00390625" style="0" customWidth="1"/>
  </cols>
  <sheetData>
    <row r="1" spans="2:13" ht="12.75">
      <c r="B1" s="200" t="s">
        <v>679</v>
      </c>
      <c r="C1" s="200"/>
      <c r="D1" s="200"/>
      <c r="E1" s="200"/>
      <c r="F1" s="115"/>
      <c r="G1" s="115"/>
      <c r="H1" s="115"/>
      <c r="I1" s="115"/>
      <c r="J1" s="115"/>
      <c r="K1" s="115"/>
      <c r="L1" s="201" t="s">
        <v>681</v>
      </c>
      <c r="M1" s="201"/>
    </row>
    <row r="2" spans="2:13" ht="12.75">
      <c r="B2" s="200" t="s">
        <v>674</v>
      </c>
      <c r="C2" s="200"/>
      <c r="D2" s="200"/>
      <c r="E2" s="200"/>
      <c r="F2" s="115"/>
      <c r="G2" s="115"/>
      <c r="H2" s="115"/>
      <c r="I2" s="115"/>
      <c r="J2" s="115"/>
      <c r="K2" s="115"/>
      <c r="L2" s="199" t="s">
        <v>163</v>
      </c>
      <c r="M2" s="199"/>
    </row>
    <row r="3" spans="2:13" ht="12.75">
      <c r="B3" s="200" t="s">
        <v>676</v>
      </c>
      <c r="C3" s="200"/>
      <c r="D3" s="200"/>
      <c r="E3" s="200"/>
      <c r="F3" s="200"/>
      <c r="G3" s="115"/>
      <c r="H3" s="115"/>
      <c r="I3" s="115"/>
      <c r="J3" s="115"/>
      <c r="K3" s="199" t="s">
        <v>164</v>
      </c>
      <c r="L3" s="199"/>
      <c r="M3" s="199"/>
    </row>
    <row r="4" spans="2:13" ht="18.75">
      <c r="B4" s="206" t="s">
        <v>697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2:13" ht="18.7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16" t="s">
        <v>698</v>
      </c>
    </row>
    <row r="6" spans="2:13" ht="12.75">
      <c r="B6" s="203" t="s">
        <v>598</v>
      </c>
      <c r="C6" s="203" t="s">
        <v>699</v>
      </c>
      <c r="D6" s="203" t="s">
        <v>700</v>
      </c>
      <c r="E6" s="203" t="s">
        <v>701</v>
      </c>
      <c r="F6" s="202" t="s">
        <v>702</v>
      </c>
      <c r="G6" s="202" t="s">
        <v>703</v>
      </c>
      <c r="H6" s="202" t="s">
        <v>639</v>
      </c>
      <c r="I6" s="202"/>
      <c r="J6" s="202"/>
      <c r="K6" s="202"/>
      <c r="L6" s="202"/>
      <c r="M6" s="202" t="s">
        <v>704</v>
      </c>
    </row>
    <row r="7" spans="2:13" ht="12.75">
      <c r="B7" s="203"/>
      <c r="C7" s="203"/>
      <c r="D7" s="203"/>
      <c r="E7" s="203"/>
      <c r="F7" s="202"/>
      <c r="G7" s="202"/>
      <c r="H7" s="202" t="s">
        <v>705</v>
      </c>
      <c r="I7" s="202" t="s">
        <v>706</v>
      </c>
      <c r="J7" s="202"/>
      <c r="K7" s="202"/>
      <c r="L7" s="202"/>
      <c r="M7" s="202"/>
    </row>
    <row r="8" spans="2:13" ht="12.75">
      <c r="B8" s="203"/>
      <c r="C8" s="203"/>
      <c r="D8" s="203"/>
      <c r="E8" s="203"/>
      <c r="F8" s="202"/>
      <c r="G8" s="202"/>
      <c r="H8" s="202"/>
      <c r="I8" s="202" t="s">
        <v>707</v>
      </c>
      <c r="J8" s="202" t="s">
        <v>708</v>
      </c>
      <c r="K8" s="202" t="s">
        <v>709</v>
      </c>
      <c r="L8" s="202" t="s">
        <v>710</v>
      </c>
      <c r="M8" s="202"/>
    </row>
    <row r="9" spans="2:13" ht="12.75">
      <c r="B9" s="203"/>
      <c r="C9" s="203"/>
      <c r="D9" s="203"/>
      <c r="E9" s="203"/>
      <c r="F9" s="202"/>
      <c r="G9" s="202"/>
      <c r="H9" s="202"/>
      <c r="I9" s="202"/>
      <c r="J9" s="202"/>
      <c r="K9" s="202"/>
      <c r="L9" s="202"/>
      <c r="M9" s="202"/>
    </row>
    <row r="10" spans="2:13" ht="12.75">
      <c r="B10" s="203"/>
      <c r="C10" s="203"/>
      <c r="D10" s="203"/>
      <c r="E10" s="203"/>
      <c r="F10" s="202"/>
      <c r="G10" s="202"/>
      <c r="H10" s="202"/>
      <c r="I10" s="202"/>
      <c r="J10" s="202"/>
      <c r="K10" s="202"/>
      <c r="L10" s="202"/>
      <c r="M10" s="202"/>
    </row>
    <row r="11" spans="2:13" ht="12.75">
      <c r="B11" s="117">
        <v>1</v>
      </c>
      <c r="C11" s="117">
        <v>2</v>
      </c>
      <c r="D11" s="117">
        <v>3</v>
      </c>
      <c r="E11" s="117">
        <v>4</v>
      </c>
      <c r="F11" s="117">
        <v>5</v>
      </c>
      <c r="G11" s="117">
        <v>6</v>
      </c>
      <c r="H11" s="117">
        <v>7</v>
      </c>
      <c r="I11" s="117">
        <v>8</v>
      </c>
      <c r="J11" s="117">
        <v>9</v>
      </c>
      <c r="K11" s="117">
        <v>10</v>
      </c>
      <c r="L11" s="117">
        <v>11</v>
      </c>
      <c r="M11" s="117">
        <v>12</v>
      </c>
    </row>
    <row r="12" spans="2:13" ht="59.25" customHeight="1">
      <c r="B12" s="118">
        <v>1</v>
      </c>
      <c r="C12" s="118">
        <v>400</v>
      </c>
      <c r="D12" s="118">
        <v>40001</v>
      </c>
      <c r="E12" s="118">
        <v>6050</v>
      </c>
      <c r="F12" s="40" t="s">
        <v>711</v>
      </c>
      <c r="G12" s="55">
        <v>126500</v>
      </c>
      <c r="H12" s="55">
        <v>126500</v>
      </c>
      <c r="I12" s="55">
        <v>126500</v>
      </c>
      <c r="J12" s="55">
        <v>0</v>
      </c>
      <c r="K12" s="119" t="s">
        <v>712</v>
      </c>
      <c r="L12" s="55">
        <v>0</v>
      </c>
      <c r="M12" s="40" t="s">
        <v>713</v>
      </c>
    </row>
    <row r="13" spans="2:13" ht="59.25" customHeight="1">
      <c r="B13" s="118">
        <v>2</v>
      </c>
      <c r="C13" s="118">
        <v>400</v>
      </c>
      <c r="D13" s="118">
        <v>40001</v>
      </c>
      <c r="E13" s="118">
        <v>6060</v>
      </c>
      <c r="F13" s="40" t="s">
        <v>39</v>
      </c>
      <c r="G13" s="55">
        <v>13500</v>
      </c>
      <c r="H13" s="55">
        <v>13500</v>
      </c>
      <c r="I13" s="55">
        <v>13500</v>
      </c>
      <c r="J13" s="55"/>
      <c r="K13" s="119" t="s">
        <v>712</v>
      </c>
      <c r="L13" s="55"/>
      <c r="M13" s="40" t="s">
        <v>713</v>
      </c>
    </row>
    <row r="14" spans="2:13" ht="78.75" customHeight="1">
      <c r="B14" s="118">
        <v>3</v>
      </c>
      <c r="C14" s="118">
        <v>400</v>
      </c>
      <c r="D14" s="118">
        <v>40002</v>
      </c>
      <c r="E14" s="118">
        <v>6050</v>
      </c>
      <c r="F14" s="40" t="s">
        <v>714</v>
      </c>
      <c r="G14" s="55">
        <v>140000</v>
      </c>
      <c r="H14" s="55">
        <v>140000</v>
      </c>
      <c r="I14" s="55">
        <v>140000</v>
      </c>
      <c r="J14" s="55">
        <v>0</v>
      </c>
      <c r="K14" s="119" t="s">
        <v>712</v>
      </c>
      <c r="L14" s="55">
        <v>0</v>
      </c>
      <c r="M14" s="40" t="s">
        <v>713</v>
      </c>
    </row>
    <row r="15" spans="2:13" ht="53.25" customHeight="1">
      <c r="B15" s="118">
        <v>4</v>
      </c>
      <c r="C15" s="118">
        <v>400</v>
      </c>
      <c r="D15" s="118">
        <v>40002</v>
      </c>
      <c r="E15" s="118">
        <v>6060</v>
      </c>
      <c r="F15" s="40" t="s">
        <v>715</v>
      </c>
      <c r="G15" s="55">
        <v>70000</v>
      </c>
      <c r="H15" s="55">
        <v>70000</v>
      </c>
      <c r="I15" s="55">
        <v>70000</v>
      </c>
      <c r="J15" s="55"/>
      <c r="K15" s="119" t="s">
        <v>712</v>
      </c>
      <c r="L15" s="55">
        <v>0</v>
      </c>
      <c r="M15" s="40" t="s">
        <v>713</v>
      </c>
    </row>
    <row r="16" spans="2:13" ht="53.25" customHeight="1">
      <c r="B16" s="118">
        <v>5</v>
      </c>
      <c r="C16" s="118">
        <v>600</v>
      </c>
      <c r="D16" s="118">
        <v>60004</v>
      </c>
      <c r="E16" s="118">
        <v>6060</v>
      </c>
      <c r="F16" s="40" t="s">
        <v>40</v>
      </c>
      <c r="G16" s="55">
        <v>8000</v>
      </c>
      <c r="H16" s="55">
        <v>8000</v>
      </c>
      <c r="I16" s="55">
        <v>8000</v>
      </c>
      <c r="J16" s="55"/>
      <c r="K16" s="119" t="s">
        <v>712</v>
      </c>
      <c r="L16" s="55"/>
      <c r="M16" s="40" t="s">
        <v>717</v>
      </c>
    </row>
    <row r="17" spans="2:13" ht="127.5" customHeight="1">
      <c r="B17" s="118">
        <v>6</v>
      </c>
      <c r="C17" s="120">
        <v>600</v>
      </c>
      <c r="D17" s="120">
        <v>60016</v>
      </c>
      <c r="E17" s="120">
        <v>6059</v>
      </c>
      <c r="F17" s="29" t="s">
        <v>41</v>
      </c>
      <c r="G17" s="121">
        <v>1560500</v>
      </c>
      <c r="H17" s="121">
        <v>1560500</v>
      </c>
      <c r="I17" s="121">
        <v>145500</v>
      </c>
      <c r="J17" s="121">
        <v>353750</v>
      </c>
      <c r="K17" s="119" t="s">
        <v>712</v>
      </c>
      <c r="L17" s="121">
        <v>1061250</v>
      </c>
      <c r="M17" s="120" t="s">
        <v>717</v>
      </c>
    </row>
    <row r="18" spans="2:13" ht="84.75" customHeight="1">
      <c r="B18" s="118">
        <v>7</v>
      </c>
      <c r="C18" s="120">
        <v>600</v>
      </c>
      <c r="D18" s="120">
        <v>60016</v>
      </c>
      <c r="E18" s="120">
        <v>6050</v>
      </c>
      <c r="F18" s="40" t="s">
        <v>718</v>
      </c>
      <c r="G18" s="121">
        <v>100000</v>
      </c>
      <c r="H18" s="121">
        <v>100000</v>
      </c>
      <c r="I18" s="121">
        <v>0</v>
      </c>
      <c r="J18" s="121">
        <v>100000</v>
      </c>
      <c r="K18" s="119" t="s">
        <v>719</v>
      </c>
      <c r="L18" s="121">
        <v>0</v>
      </c>
      <c r="M18" s="120" t="s">
        <v>717</v>
      </c>
    </row>
    <row r="19" spans="2:13" ht="61.5" customHeight="1">
      <c r="B19" s="118">
        <v>8</v>
      </c>
      <c r="C19" s="120">
        <v>600</v>
      </c>
      <c r="D19" s="120">
        <v>60016</v>
      </c>
      <c r="E19" s="120">
        <v>6050</v>
      </c>
      <c r="F19" s="40" t="s">
        <v>720</v>
      </c>
      <c r="G19" s="121">
        <v>790000</v>
      </c>
      <c r="H19" s="121">
        <v>75000</v>
      </c>
      <c r="I19" s="121">
        <v>0</v>
      </c>
      <c r="J19" s="121">
        <v>75000</v>
      </c>
      <c r="K19" s="119" t="s">
        <v>719</v>
      </c>
      <c r="L19" s="121">
        <v>0</v>
      </c>
      <c r="M19" s="120" t="s">
        <v>717</v>
      </c>
    </row>
    <row r="20" spans="2:13" ht="38.25">
      <c r="B20" s="118">
        <v>9</v>
      </c>
      <c r="C20" s="120">
        <v>700</v>
      </c>
      <c r="D20" s="120">
        <v>70005</v>
      </c>
      <c r="E20" s="120">
        <v>6050</v>
      </c>
      <c r="F20" s="40" t="s">
        <v>721</v>
      </c>
      <c r="G20" s="121">
        <v>50000</v>
      </c>
      <c r="H20" s="121">
        <v>50000</v>
      </c>
      <c r="I20" s="121">
        <v>50000</v>
      </c>
      <c r="J20" s="121">
        <v>0</v>
      </c>
      <c r="K20" s="119" t="s">
        <v>719</v>
      </c>
      <c r="L20" s="121">
        <v>0</v>
      </c>
      <c r="M20" s="120" t="s">
        <v>717</v>
      </c>
    </row>
    <row r="21" spans="2:13" ht="57" customHeight="1">
      <c r="B21" s="118">
        <v>10</v>
      </c>
      <c r="C21" s="120">
        <v>750</v>
      </c>
      <c r="D21" s="120">
        <v>75023</v>
      </c>
      <c r="E21" s="120">
        <v>6060</v>
      </c>
      <c r="F21" s="40" t="s">
        <v>722</v>
      </c>
      <c r="G21" s="121">
        <v>30000</v>
      </c>
      <c r="H21" s="121">
        <v>30000</v>
      </c>
      <c r="I21" s="121">
        <v>30000</v>
      </c>
      <c r="J21" s="121">
        <v>0</v>
      </c>
      <c r="K21" s="119" t="s">
        <v>719</v>
      </c>
      <c r="L21" s="121">
        <v>0</v>
      </c>
      <c r="M21" s="120" t="s">
        <v>717</v>
      </c>
    </row>
    <row r="22" spans="2:13" ht="38.25">
      <c r="B22" s="118">
        <v>11</v>
      </c>
      <c r="C22" s="120">
        <v>754</v>
      </c>
      <c r="D22" s="120">
        <v>75416</v>
      </c>
      <c r="E22" s="120">
        <v>6060</v>
      </c>
      <c r="F22" s="40" t="s">
        <v>723</v>
      </c>
      <c r="G22" s="121">
        <v>60000</v>
      </c>
      <c r="H22" s="121">
        <v>60000</v>
      </c>
      <c r="I22" s="121">
        <v>0</v>
      </c>
      <c r="J22" s="121">
        <v>60000</v>
      </c>
      <c r="K22" s="119" t="s">
        <v>719</v>
      </c>
      <c r="L22" s="121">
        <v>0</v>
      </c>
      <c r="M22" s="120" t="s">
        <v>717</v>
      </c>
    </row>
    <row r="23" spans="2:13" ht="49.5" customHeight="1">
      <c r="B23" s="118">
        <v>12</v>
      </c>
      <c r="C23" s="120">
        <v>754</v>
      </c>
      <c r="D23" s="120">
        <v>75495</v>
      </c>
      <c r="E23" s="120">
        <v>6059</v>
      </c>
      <c r="F23" s="40" t="s">
        <v>724</v>
      </c>
      <c r="G23" s="121">
        <v>100000</v>
      </c>
      <c r="H23" s="121">
        <v>100000</v>
      </c>
      <c r="I23" s="121">
        <v>25000</v>
      </c>
      <c r="J23" s="121">
        <v>0</v>
      </c>
      <c r="K23" s="119" t="s">
        <v>719</v>
      </c>
      <c r="L23" s="121">
        <v>75000</v>
      </c>
      <c r="M23" s="120" t="s">
        <v>717</v>
      </c>
    </row>
    <row r="24" spans="2:13" ht="64.5" customHeight="1">
      <c r="B24" s="118">
        <v>13</v>
      </c>
      <c r="C24" s="120">
        <v>801</v>
      </c>
      <c r="D24" s="120">
        <v>80101</v>
      </c>
      <c r="E24" s="120">
        <v>6050</v>
      </c>
      <c r="F24" s="40" t="s">
        <v>725</v>
      </c>
      <c r="G24" s="121">
        <v>640000</v>
      </c>
      <c r="H24" s="121">
        <v>640000</v>
      </c>
      <c r="I24" s="121">
        <v>64000</v>
      </c>
      <c r="J24" s="121">
        <v>576000</v>
      </c>
      <c r="K24" s="119" t="s">
        <v>719</v>
      </c>
      <c r="L24" s="121">
        <v>0</v>
      </c>
      <c r="M24" s="120" t="s">
        <v>717</v>
      </c>
    </row>
    <row r="25" spans="2:13" ht="64.5" customHeight="1">
      <c r="B25" s="118">
        <v>14</v>
      </c>
      <c r="C25" s="120">
        <v>801</v>
      </c>
      <c r="D25" s="120">
        <v>80101</v>
      </c>
      <c r="E25" s="120">
        <v>6050</v>
      </c>
      <c r="F25" s="40" t="s">
        <v>165</v>
      </c>
      <c r="G25" s="121">
        <v>120000</v>
      </c>
      <c r="H25" s="121">
        <v>120000</v>
      </c>
      <c r="I25" s="121">
        <v>120000</v>
      </c>
      <c r="J25" s="121"/>
      <c r="K25" s="119" t="s">
        <v>719</v>
      </c>
      <c r="L25" s="121">
        <v>0</v>
      </c>
      <c r="M25" s="120" t="s">
        <v>717</v>
      </c>
    </row>
    <row r="26" spans="2:13" ht="60" customHeight="1">
      <c r="B26" s="118">
        <v>15</v>
      </c>
      <c r="C26" s="120">
        <v>801</v>
      </c>
      <c r="D26" s="120">
        <v>80104</v>
      </c>
      <c r="E26" s="120">
        <v>6050</v>
      </c>
      <c r="F26" s="40" t="s">
        <v>37</v>
      </c>
      <c r="G26" s="121">
        <v>168000</v>
      </c>
      <c r="H26" s="121">
        <v>168000</v>
      </c>
      <c r="I26" s="121">
        <v>17000</v>
      </c>
      <c r="J26" s="121">
        <v>151000</v>
      </c>
      <c r="K26" s="119" t="s">
        <v>719</v>
      </c>
      <c r="L26" s="121">
        <v>0</v>
      </c>
      <c r="M26" s="120" t="s">
        <v>717</v>
      </c>
    </row>
    <row r="27" spans="2:13" ht="61.5" customHeight="1">
      <c r="B27" s="118">
        <v>16</v>
      </c>
      <c r="C27" s="120">
        <v>852</v>
      </c>
      <c r="D27" s="120">
        <v>85219</v>
      </c>
      <c r="E27" s="120">
        <v>6050</v>
      </c>
      <c r="F27" s="40" t="s">
        <v>727</v>
      </c>
      <c r="G27" s="121">
        <v>28800</v>
      </c>
      <c r="H27" s="121">
        <v>28800</v>
      </c>
      <c r="I27" s="121">
        <v>28800</v>
      </c>
      <c r="J27" s="121"/>
      <c r="K27" s="119" t="s">
        <v>712</v>
      </c>
      <c r="L27" s="121"/>
      <c r="M27" s="75" t="s">
        <v>728</v>
      </c>
    </row>
    <row r="28" spans="2:13" ht="55.5" customHeight="1">
      <c r="B28" s="118">
        <v>17</v>
      </c>
      <c r="C28" s="120">
        <v>900</v>
      </c>
      <c r="D28" s="120">
        <v>90001</v>
      </c>
      <c r="E28" s="120">
        <v>6050</v>
      </c>
      <c r="F28" s="40" t="s">
        <v>729</v>
      </c>
      <c r="G28" s="121">
        <v>30000</v>
      </c>
      <c r="H28" s="121">
        <v>30000</v>
      </c>
      <c r="I28" s="121">
        <v>30000</v>
      </c>
      <c r="J28" s="121">
        <v>0</v>
      </c>
      <c r="K28" s="119" t="s">
        <v>719</v>
      </c>
      <c r="L28" s="121">
        <v>0</v>
      </c>
      <c r="M28" s="120" t="s">
        <v>717</v>
      </c>
    </row>
    <row r="29" spans="2:13" ht="71.25" customHeight="1">
      <c r="B29" s="118">
        <v>18</v>
      </c>
      <c r="C29" s="120">
        <v>900</v>
      </c>
      <c r="D29" s="120">
        <v>90001</v>
      </c>
      <c r="E29" s="120">
        <v>6059</v>
      </c>
      <c r="F29" s="40" t="s">
        <v>730</v>
      </c>
      <c r="G29" s="121">
        <v>1900000</v>
      </c>
      <c r="H29" s="121">
        <v>1840000</v>
      </c>
      <c r="I29" s="121">
        <v>0</v>
      </c>
      <c r="J29" s="121">
        <v>614500</v>
      </c>
      <c r="K29" s="119" t="s">
        <v>731</v>
      </c>
      <c r="L29" s="121">
        <v>1035500</v>
      </c>
      <c r="M29" s="120" t="s">
        <v>717</v>
      </c>
    </row>
    <row r="30" spans="2:13" ht="38.25">
      <c r="B30" s="118">
        <v>19</v>
      </c>
      <c r="C30" s="120">
        <v>900</v>
      </c>
      <c r="D30" s="120">
        <v>90003</v>
      </c>
      <c r="E30" s="120">
        <v>6060</v>
      </c>
      <c r="F30" s="40" t="s">
        <v>732</v>
      </c>
      <c r="G30" s="121">
        <v>350000</v>
      </c>
      <c r="H30" s="121">
        <v>350000</v>
      </c>
      <c r="I30" s="121">
        <v>35000</v>
      </c>
      <c r="J30" s="121">
        <v>315000</v>
      </c>
      <c r="K30" s="119" t="s">
        <v>719</v>
      </c>
      <c r="L30" s="121">
        <v>0</v>
      </c>
      <c r="M30" s="120" t="s">
        <v>717</v>
      </c>
    </row>
    <row r="31" spans="2:13" ht="38.25">
      <c r="B31" s="118">
        <v>20</v>
      </c>
      <c r="C31" s="120">
        <v>900</v>
      </c>
      <c r="D31" s="120">
        <v>90015</v>
      </c>
      <c r="E31" s="120">
        <v>6050</v>
      </c>
      <c r="F31" s="40" t="s">
        <v>733</v>
      </c>
      <c r="G31" s="121">
        <v>99200</v>
      </c>
      <c r="H31" s="121">
        <v>99200</v>
      </c>
      <c r="I31" s="121">
        <v>99200</v>
      </c>
      <c r="J31" s="121">
        <v>0</v>
      </c>
      <c r="K31" s="119" t="s">
        <v>719</v>
      </c>
      <c r="L31" s="121">
        <v>0</v>
      </c>
      <c r="M31" s="120" t="s">
        <v>717</v>
      </c>
    </row>
    <row r="32" spans="2:13" ht="75" customHeight="1">
      <c r="B32" s="118">
        <v>21</v>
      </c>
      <c r="C32" s="120">
        <v>900</v>
      </c>
      <c r="D32" s="120">
        <v>90015</v>
      </c>
      <c r="E32" s="120">
        <v>6050</v>
      </c>
      <c r="F32" s="40" t="s">
        <v>287</v>
      </c>
      <c r="G32" s="121">
        <v>54200</v>
      </c>
      <c r="H32" s="121">
        <v>54200</v>
      </c>
      <c r="I32" s="121">
        <v>54200</v>
      </c>
      <c r="J32" s="121">
        <v>0</v>
      </c>
      <c r="K32" s="119" t="s">
        <v>719</v>
      </c>
      <c r="L32" s="121">
        <v>0</v>
      </c>
      <c r="M32" s="120" t="s">
        <v>717</v>
      </c>
    </row>
    <row r="33" spans="2:13" ht="75" customHeight="1">
      <c r="B33" s="118">
        <v>22</v>
      </c>
      <c r="C33" s="120">
        <v>900</v>
      </c>
      <c r="D33" s="120">
        <v>90095</v>
      </c>
      <c r="E33" s="120">
        <v>6050</v>
      </c>
      <c r="F33" s="40" t="s">
        <v>42</v>
      </c>
      <c r="G33" s="121">
        <v>200000</v>
      </c>
      <c r="H33" s="121">
        <v>200000</v>
      </c>
      <c r="I33" s="121">
        <v>200000</v>
      </c>
      <c r="J33" s="121"/>
      <c r="K33" s="119"/>
      <c r="L33" s="121"/>
      <c r="M33" s="120" t="s">
        <v>717</v>
      </c>
    </row>
    <row r="34" spans="2:13" ht="88.5" customHeight="1">
      <c r="B34" s="118">
        <v>23</v>
      </c>
      <c r="C34" s="120">
        <v>921</v>
      </c>
      <c r="D34" s="120">
        <v>92195</v>
      </c>
      <c r="E34" s="120">
        <v>6058</v>
      </c>
      <c r="F34" s="40" t="s">
        <v>734</v>
      </c>
      <c r="G34" s="121">
        <v>3880000</v>
      </c>
      <c r="H34" s="121">
        <v>3830000</v>
      </c>
      <c r="I34" s="121">
        <v>375000</v>
      </c>
      <c r="J34" s="121">
        <v>500000</v>
      </c>
      <c r="K34" s="119" t="s">
        <v>735</v>
      </c>
      <c r="L34" s="121">
        <v>2561000</v>
      </c>
      <c r="M34" s="120" t="s">
        <v>717</v>
      </c>
    </row>
    <row r="35" spans="2:13" ht="66" customHeight="1">
      <c r="B35" s="118">
        <v>24</v>
      </c>
      <c r="C35" s="120">
        <v>926</v>
      </c>
      <c r="D35" s="120">
        <v>92695</v>
      </c>
      <c r="E35" s="120">
        <v>6050</v>
      </c>
      <c r="F35" s="40" t="s">
        <v>0</v>
      </c>
      <c r="G35" s="121">
        <v>224000</v>
      </c>
      <c r="H35" s="121">
        <v>224000</v>
      </c>
      <c r="I35" s="121">
        <v>224000</v>
      </c>
      <c r="J35" s="121"/>
      <c r="K35" s="119" t="s">
        <v>712</v>
      </c>
      <c r="L35" s="121"/>
      <c r="M35" s="120" t="s">
        <v>717</v>
      </c>
    </row>
    <row r="36" spans="2:13" ht="77.25" customHeight="1">
      <c r="B36" s="118">
        <v>25</v>
      </c>
      <c r="C36" s="120">
        <v>926</v>
      </c>
      <c r="D36" s="120">
        <v>92695</v>
      </c>
      <c r="E36" s="120">
        <v>6059</v>
      </c>
      <c r="F36" s="40" t="s">
        <v>11</v>
      </c>
      <c r="G36" s="121">
        <v>2949500</v>
      </c>
      <c r="H36" s="121">
        <v>157000</v>
      </c>
      <c r="I36" s="121">
        <v>0</v>
      </c>
      <c r="J36" s="121">
        <v>157000</v>
      </c>
      <c r="K36" s="119" t="s">
        <v>38</v>
      </c>
      <c r="L36" s="121">
        <v>0</v>
      </c>
      <c r="M36" s="120" t="s">
        <v>717</v>
      </c>
    </row>
    <row r="37" spans="2:13" ht="12.75">
      <c r="B37" s="195"/>
      <c r="C37" s="195"/>
      <c r="D37" s="195"/>
      <c r="E37" s="195"/>
      <c r="F37" s="195"/>
      <c r="G37" s="121">
        <f>SUM(G12:G36)</f>
        <v>13692200</v>
      </c>
      <c r="H37" s="121">
        <f>SUM(H12:H36)</f>
        <v>10074700</v>
      </c>
      <c r="I37" s="121">
        <f>SUM(I12:I36)</f>
        <v>1855700</v>
      </c>
      <c r="J37" s="121">
        <f>SUM(J12:J36)</f>
        <v>2902250</v>
      </c>
      <c r="K37" s="121">
        <v>584000</v>
      </c>
      <c r="L37" s="121">
        <f>SUM(L12:L36)</f>
        <v>4732750</v>
      </c>
      <c r="M37" s="122" t="s">
        <v>655</v>
      </c>
    </row>
    <row r="38" spans="2:13" ht="12.75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</row>
    <row r="39" spans="2:13" ht="12.75">
      <c r="B39" s="115" t="s">
        <v>13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2:13" ht="12.75">
      <c r="B40" s="115" t="s">
        <v>14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1" spans="2:13" ht="12.75">
      <c r="B41" s="115" t="s">
        <v>15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</row>
    <row r="42" spans="2:13" ht="12.75">
      <c r="B42" s="115" t="s">
        <v>16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</row>
    <row r="43" spans="2:13" ht="12.75">
      <c r="B43" s="115" t="s">
        <v>17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</row>
  </sheetData>
  <mergeCells count="22">
    <mergeCell ref="L2:M2"/>
    <mergeCell ref="K3:M3"/>
    <mergeCell ref="B1:E1"/>
    <mergeCell ref="B2:E2"/>
    <mergeCell ref="B3:F3"/>
    <mergeCell ref="L1:M1"/>
    <mergeCell ref="M6:M10"/>
    <mergeCell ref="H7:H10"/>
    <mergeCell ref="D6:D10"/>
    <mergeCell ref="E6:E10"/>
    <mergeCell ref="F6:F10"/>
    <mergeCell ref="G6:G10"/>
    <mergeCell ref="B4:M4"/>
    <mergeCell ref="B6:B10"/>
    <mergeCell ref="C6:C10"/>
    <mergeCell ref="B37:F37"/>
    <mergeCell ref="I7:L7"/>
    <mergeCell ref="I8:I10"/>
    <mergeCell ref="J8:J10"/>
    <mergeCell ref="K8:K10"/>
    <mergeCell ref="L8:L10"/>
    <mergeCell ref="H6:L6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M41"/>
  <sheetViews>
    <sheetView workbookViewId="0" topLeftCell="B1">
      <selection activeCell="M32" sqref="M32"/>
    </sheetView>
  </sheetViews>
  <sheetFormatPr defaultColWidth="9.00390625" defaultRowHeight="12.75"/>
  <cols>
    <col min="2" max="2" width="5.25390625" style="0" customWidth="1"/>
    <col min="3" max="3" width="6.375" style="0" customWidth="1"/>
    <col min="4" max="4" width="7.125" style="0" customWidth="1"/>
    <col min="5" max="5" width="6.625" style="0" customWidth="1"/>
    <col min="6" max="6" width="17.375" style="0" customWidth="1"/>
    <col min="8" max="8" width="12.00390625" style="0" customWidth="1"/>
    <col min="13" max="13" width="13.00390625" style="0" customWidth="1"/>
  </cols>
  <sheetData>
    <row r="1" spans="2:13" ht="12.75">
      <c r="B1" s="200" t="s">
        <v>679</v>
      </c>
      <c r="C1" s="200"/>
      <c r="D1" s="200"/>
      <c r="E1" s="200"/>
      <c r="F1" s="115"/>
      <c r="K1" s="115"/>
      <c r="L1" s="201" t="s">
        <v>681</v>
      </c>
      <c r="M1" s="201"/>
    </row>
    <row r="2" spans="2:13" ht="12.75">
      <c r="B2" s="200" t="s">
        <v>674</v>
      </c>
      <c r="C2" s="200"/>
      <c r="D2" s="200"/>
      <c r="E2" s="200"/>
      <c r="F2" s="115"/>
      <c r="K2" s="115"/>
      <c r="L2" s="199" t="s">
        <v>675</v>
      </c>
      <c r="M2" s="199"/>
    </row>
    <row r="3" spans="2:13" ht="12.75">
      <c r="B3" s="200" t="s">
        <v>676</v>
      </c>
      <c r="C3" s="200"/>
      <c r="D3" s="200"/>
      <c r="E3" s="200"/>
      <c r="F3" s="200"/>
      <c r="G3" s="115"/>
      <c r="H3" s="115"/>
      <c r="I3" s="115"/>
      <c r="J3" s="115"/>
      <c r="K3" s="199" t="s">
        <v>677</v>
      </c>
      <c r="L3" s="199"/>
      <c r="M3" s="199"/>
    </row>
    <row r="4" spans="2:13" ht="18.75">
      <c r="B4" s="206" t="s">
        <v>697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2:13" ht="18.7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16" t="s">
        <v>698</v>
      </c>
    </row>
    <row r="6" spans="2:13" ht="12.75">
      <c r="B6" s="203" t="s">
        <v>598</v>
      </c>
      <c r="C6" s="203" t="s">
        <v>699</v>
      </c>
      <c r="D6" s="203" t="s">
        <v>700</v>
      </c>
      <c r="E6" s="203" t="s">
        <v>701</v>
      </c>
      <c r="F6" s="202" t="s">
        <v>702</v>
      </c>
      <c r="G6" s="202" t="s">
        <v>703</v>
      </c>
      <c r="H6" s="202" t="s">
        <v>639</v>
      </c>
      <c r="I6" s="202"/>
      <c r="J6" s="202"/>
      <c r="K6" s="202"/>
      <c r="L6" s="202"/>
      <c r="M6" s="202" t="s">
        <v>704</v>
      </c>
    </row>
    <row r="7" spans="2:13" ht="12.75">
      <c r="B7" s="203"/>
      <c r="C7" s="203"/>
      <c r="D7" s="203"/>
      <c r="E7" s="203"/>
      <c r="F7" s="202"/>
      <c r="G7" s="202"/>
      <c r="H7" s="202" t="s">
        <v>705</v>
      </c>
      <c r="I7" s="202" t="s">
        <v>706</v>
      </c>
      <c r="J7" s="202"/>
      <c r="K7" s="202"/>
      <c r="L7" s="202"/>
      <c r="M7" s="202"/>
    </row>
    <row r="8" spans="2:13" ht="12.75">
      <c r="B8" s="203"/>
      <c r="C8" s="203"/>
      <c r="D8" s="203"/>
      <c r="E8" s="203"/>
      <c r="F8" s="202"/>
      <c r="G8" s="202"/>
      <c r="H8" s="202"/>
      <c r="I8" s="202" t="s">
        <v>707</v>
      </c>
      <c r="J8" s="202" t="s">
        <v>708</v>
      </c>
      <c r="K8" s="202" t="s">
        <v>709</v>
      </c>
      <c r="L8" s="202" t="s">
        <v>710</v>
      </c>
      <c r="M8" s="202"/>
    </row>
    <row r="9" spans="2:13" ht="12.75">
      <c r="B9" s="203"/>
      <c r="C9" s="203"/>
      <c r="D9" s="203"/>
      <c r="E9" s="203"/>
      <c r="F9" s="202"/>
      <c r="G9" s="202"/>
      <c r="H9" s="202"/>
      <c r="I9" s="202"/>
      <c r="J9" s="202"/>
      <c r="K9" s="202"/>
      <c r="L9" s="202"/>
      <c r="M9" s="202"/>
    </row>
    <row r="10" spans="2:13" ht="12.75">
      <c r="B10" s="203"/>
      <c r="C10" s="203"/>
      <c r="D10" s="203"/>
      <c r="E10" s="203"/>
      <c r="F10" s="202"/>
      <c r="G10" s="202"/>
      <c r="H10" s="202"/>
      <c r="I10" s="202"/>
      <c r="J10" s="202"/>
      <c r="K10" s="202"/>
      <c r="L10" s="202"/>
      <c r="M10" s="202"/>
    </row>
    <row r="11" spans="2:13" ht="12.75">
      <c r="B11" s="117">
        <v>1</v>
      </c>
      <c r="C11" s="117">
        <v>2</v>
      </c>
      <c r="D11" s="117">
        <v>3</v>
      </c>
      <c r="E11" s="117">
        <v>4</v>
      </c>
      <c r="F11" s="117">
        <v>5</v>
      </c>
      <c r="G11" s="117">
        <v>6</v>
      </c>
      <c r="H11" s="117">
        <v>7</v>
      </c>
      <c r="I11" s="117">
        <v>8</v>
      </c>
      <c r="J11" s="117">
        <v>9</v>
      </c>
      <c r="K11" s="117">
        <v>10</v>
      </c>
      <c r="L11" s="117">
        <v>11</v>
      </c>
      <c r="M11" s="117">
        <v>12</v>
      </c>
    </row>
    <row r="12" spans="2:13" ht="59.25" customHeight="1">
      <c r="B12" s="118">
        <v>1</v>
      </c>
      <c r="C12" s="118">
        <v>400</v>
      </c>
      <c r="D12" s="118">
        <v>40001</v>
      </c>
      <c r="E12" s="118">
        <v>6050</v>
      </c>
      <c r="F12" s="40" t="s">
        <v>711</v>
      </c>
      <c r="G12" s="55">
        <v>126500</v>
      </c>
      <c r="H12" s="55">
        <v>126500</v>
      </c>
      <c r="I12" s="55">
        <v>126500</v>
      </c>
      <c r="J12" s="55">
        <v>0</v>
      </c>
      <c r="K12" s="119" t="s">
        <v>712</v>
      </c>
      <c r="L12" s="55">
        <v>0</v>
      </c>
      <c r="M12" s="40" t="s">
        <v>713</v>
      </c>
    </row>
    <row r="13" spans="2:13" ht="59.25" customHeight="1">
      <c r="B13" s="118">
        <v>2</v>
      </c>
      <c r="C13" s="118">
        <v>400</v>
      </c>
      <c r="D13" s="118">
        <v>40001</v>
      </c>
      <c r="E13" s="118">
        <v>6060</v>
      </c>
      <c r="F13" s="40" t="s">
        <v>39</v>
      </c>
      <c r="G13" s="55">
        <v>13500</v>
      </c>
      <c r="H13" s="55">
        <v>13500</v>
      </c>
      <c r="I13" s="55">
        <v>13500</v>
      </c>
      <c r="J13" s="55"/>
      <c r="K13" s="119"/>
      <c r="L13" s="55"/>
      <c r="M13" s="40" t="s">
        <v>713</v>
      </c>
    </row>
    <row r="14" spans="2:13" ht="78.75" customHeight="1">
      <c r="B14" s="118">
        <v>3</v>
      </c>
      <c r="C14" s="118">
        <v>400</v>
      </c>
      <c r="D14" s="118">
        <v>40002</v>
      </c>
      <c r="E14" s="118">
        <v>6050</v>
      </c>
      <c r="F14" s="40" t="s">
        <v>714</v>
      </c>
      <c r="G14" s="55">
        <v>140000</v>
      </c>
      <c r="H14" s="55">
        <v>140000</v>
      </c>
      <c r="I14" s="55">
        <v>140000</v>
      </c>
      <c r="J14" s="55">
        <v>0</v>
      </c>
      <c r="K14" s="119" t="s">
        <v>712</v>
      </c>
      <c r="L14" s="55">
        <v>0</v>
      </c>
      <c r="M14" s="40" t="s">
        <v>713</v>
      </c>
    </row>
    <row r="15" spans="2:13" ht="53.25" customHeight="1">
      <c r="B15" s="118">
        <v>4</v>
      </c>
      <c r="C15" s="118">
        <v>400</v>
      </c>
      <c r="D15" s="118">
        <v>40002</v>
      </c>
      <c r="E15" s="118">
        <v>6060</v>
      </c>
      <c r="F15" s="40" t="s">
        <v>715</v>
      </c>
      <c r="G15" s="55">
        <v>70000</v>
      </c>
      <c r="H15" s="55">
        <v>70000</v>
      </c>
      <c r="I15" s="55">
        <v>70000</v>
      </c>
      <c r="J15" s="55"/>
      <c r="K15" s="119" t="s">
        <v>712</v>
      </c>
      <c r="L15" s="55">
        <v>0</v>
      </c>
      <c r="M15" s="40" t="s">
        <v>713</v>
      </c>
    </row>
    <row r="16" spans="2:13" ht="53.25" customHeight="1">
      <c r="B16" s="118">
        <v>5</v>
      </c>
      <c r="C16" s="118">
        <v>600</v>
      </c>
      <c r="D16" s="118">
        <v>60004</v>
      </c>
      <c r="E16" s="118">
        <v>6060</v>
      </c>
      <c r="F16" s="40" t="s">
        <v>40</v>
      </c>
      <c r="G16" s="55">
        <v>8000</v>
      </c>
      <c r="H16" s="55">
        <v>8000</v>
      </c>
      <c r="I16" s="55">
        <v>8000</v>
      </c>
      <c r="J16" s="55"/>
      <c r="K16" s="119"/>
      <c r="L16" s="55"/>
      <c r="M16" s="40" t="s">
        <v>717</v>
      </c>
    </row>
    <row r="17" spans="2:13" ht="127.5" customHeight="1">
      <c r="B17" s="118">
        <v>6</v>
      </c>
      <c r="C17" s="120">
        <v>600</v>
      </c>
      <c r="D17" s="120">
        <v>60016</v>
      </c>
      <c r="E17" s="120">
        <v>6059</v>
      </c>
      <c r="F17" s="29" t="s">
        <v>41</v>
      </c>
      <c r="G17" s="121">
        <v>1560500</v>
      </c>
      <c r="H17" s="121">
        <v>1560500</v>
      </c>
      <c r="I17" s="121">
        <v>145500</v>
      </c>
      <c r="J17" s="121">
        <v>353750</v>
      </c>
      <c r="K17" s="119" t="s">
        <v>712</v>
      </c>
      <c r="L17" s="121">
        <v>1061250</v>
      </c>
      <c r="M17" s="120" t="s">
        <v>717</v>
      </c>
    </row>
    <row r="18" spans="2:13" ht="84.75" customHeight="1">
      <c r="B18" s="118">
        <v>7</v>
      </c>
      <c r="C18" s="120">
        <v>600</v>
      </c>
      <c r="D18" s="120">
        <v>60016</v>
      </c>
      <c r="E18" s="120">
        <v>6050</v>
      </c>
      <c r="F18" s="40" t="s">
        <v>718</v>
      </c>
      <c r="G18" s="121">
        <v>100000</v>
      </c>
      <c r="H18" s="121">
        <v>100000</v>
      </c>
      <c r="I18" s="121">
        <v>0</v>
      </c>
      <c r="J18" s="121">
        <v>100000</v>
      </c>
      <c r="K18" s="119" t="s">
        <v>719</v>
      </c>
      <c r="L18" s="121">
        <v>0</v>
      </c>
      <c r="M18" s="120" t="s">
        <v>717</v>
      </c>
    </row>
    <row r="19" spans="2:13" ht="61.5" customHeight="1">
      <c r="B19" s="118">
        <v>8</v>
      </c>
      <c r="C19" s="120">
        <v>600</v>
      </c>
      <c r="D19" s="120">
        <v>60016</v>
      </c>
      <c r="E19" s="120">
        <v>6050</v>
      </c>
      <c r="F19" s="40" t="s">
        <v>720</v>
      </c>
      <c r="G19" s="121">
        <v>790000</v>
      </c>
      <c r="H19" s="121">
        <v>75000</v>
      </c>
      <c r="I19" s="121">
        <v>0</v>
      </c>
      <c r="J19" s="121">
        <v>75000</v>
      </c>
      <c r="K19" s="119" t="s">
        <v>719</v>
      </c>
      <c r="L19" s="121">
        <v>0</v>
      </c>
      <c r="M19" s="120" t="s">
        <v>717</v>
      </c>
    </row>
    <row r="20" spans="2:13" ht="38.25">
      <c r="B20" s="118">
        <v>9</v>
      </c>
      <c r="C20" s="120">
        <v>700</v>
      </c>
      <c r="D20" s="120">
        <v>70005</v>
      </c>
      <c r="E20" s="120">
        <v>6050</v>
      </c>
      <c r="F20" s="40" t="s">
        <v>721</v>
      </c>
      <c r="G20" s="121">
        <v>50000</v>
      </c>
      <c r="H20" s="121">
        <v>50000</v>
      </c>
      <c r="I20" s="121">
        <v>50000</v>
      </c>
      <c r="J20" s="121">
        <v>0</v>
      </c>
      <c r="K20" s="119" t="s">
        <v>719</v>
      </c>
      <c r="L20" s="121">
        <v>0</v>
      </c>
      <c r="M20" s="120" t="s">
        <v>717</v>
      </c>
    </row>
    <row r="21" spans="2:13" ht="57" customHeight="1">
      <c r="B21" s="118">
        <v>10</v>
      </c>
      <c r="C21" s="120">
        <v>750</v>
      </c>
      <c r="D21" s="120">
        <v>75023</v>
      </c>
      <c r="E21" s="120">
        <v>6060</v>
      </c>
      <c r="F21" s="40" t="s">
        <v>722</v>
      </c>
      <c r="G21" s="121">
        <v>30000</v>
      </c>
      <c r="H21" s="121">
        <v>30000</v>
      </c>
      <c r="I21" s="121">
        <v>30000</v>
      </c>
      <c r="J21" s="121">
        <v>0</v>
      </c>
      <c r="K21" s="119" t="s">
        <v>719</v>
      </c>
      <c r="L21" s="121">
        <v>0</v>
      </c>
      <c r="M21" s="120" t="s">
        <v>717</v>
      </c>
    </row>
    <row r="22" spans="2:13" ht="38.25">
      <c r="B22" s="118">
        <v>11</v>
      </c>
      <c r="C22" s="120">
        <v>754</v>
      </c>
      <c r="D22" s="120">
        <v>75416</v>
      </c>
      <c r="E22" s="120">
        <v>6060</v>
      </c>
      <c r="F22" s="40" t="s">
        <v>723</v>
      </c>
      <c r="G22" s="121">
        <v>60000</v>
      </c>
      <c r="H22" s="121">
        <v>60000</v>
      </c>
      <c r="I22" s="121">
        <v>0</v>
      </c>
      <c r="J22" s="121">
        <v>60000</v>
      </c>
      <c r="K22" s="119" t="s">
        <v>719</v>
      </c>
      <c r="L22" s="121">
        <v>0</v>
      </c>
      <c r="M22" s="120" t="s">
        <v>717</v>
      </c>
    </row>
    <row r="23" spans="2:13" ht="49.5" customHeight="1">
      <c r="B23" s="118">
        <v>12</v>
      </c>
      <c r="C23" s="120">
        <v>754</v>
      </c>
      <c r="D23" s="120">
        <v>75495</v>
      </c>
      <c r="E23" s="120">
        <v>6059</v>
      </c>
      <c r="F23" s="40" t="s">
        <v>724</v>
      </c>
      <c r="G23" s="121">
        <v>100000</v>
      </c>
      <c r="H23" s="121">
        <v>100000</v>
      </c>
      <c r="I23" s="121">
        <v>25000</v>
      </c>
      <c r="J23" s="121">
        <v>0</v>
      </c>
      <c r="K23" s="119" t="s">
        <v>719</v>
      </c>
      <c r="L23" s="121">
        <v>75000</v>
      </c>
      <c r="M23" s="120" t="s">
        <v>717</v>
      </c>
    </row>
    <row r="24" spans="2:13" ht="64.5" customHeight="1">
      <c r="B24" s="118">
        <v>13</v>
      </c>
      <c r="C24" s="120">
        <v>801</v>
      </c>
      <c r="D24" s="120">
        <v>80101</v>
      </c>
      <c r="E24" s="120">
        <v>6050</v>
      </c>
      <c r="F24" s="40" t="s">
        <v>725</v>
      </c>
      <c r="G24" s="121">
        <v>640000</v>
      </c>
      <c r="H24" s="121">
        <v>640000</v>
      </c>
      <c r="I24" s="121">
        <v>64000</v>
      </c>
      <c r="J24" s="121">
        <v>576000</v>
      </c>
      <c r="K24" s="119" t="s">
        <v>719</v>
      </c>
      <c r="L24" s="121">
        <v>0</v>
      </c>
      <c r="M24" s="120" t="s">
        <v>717</v>
      </c>
    </row>
    <row r="25" spans="2:13" ht="60" customHeight="1">
      <c r="B25" s="118">
        <v>14</v>
      </c>
      <c r="C25" s="120">
        <v>801</v>
      </c>
      <c r="D25" s="120">
        <v>80104</v>
      </c>
      <c r="E25" s="120">
        <v>6050</v>
      </c>
      <c r="F25" s="40" t="s">
        <v>37</v>
      </c>
      <c r="G25" s="121">
        <v>168000</v>
      </c>
      <c r="H25" s="121">
        <v>168000</v>
      </c>
      <c r="I25" s="121">
        <v>17000</v>
      </c>
      <c r="J25" s="121">
        <v>151000</v>
      </c>
      <c r="K25" s="119" t="s">
        <v>719</v>
      </c>
      <c r="L25" s="121">
        <v>0</v>
      </c>
      <c r="M25" s="120" t="s">
        <v>717</v>
      </c>
    </row>
    <row r="26" spans="2:13" ht="61.5" customHeight="1">
      <c r="B26" s="118">
        <v>15</v>
      </c>
      <c r="C26" s="120">
        <v>852</v>
      </c>
      <c r="D26" s="120">
        <v>85219</v>
      </c>
      <c r="E26" s="120">
        <v>6050</v>
      </c>
      <c r="F26" s="40" t="s">
        <v>727</v>
      </c>
      <c r="G26" s="121">
        <v>28800</v>
      </c>
      <c r="H26" s="121">
        <v>28800</v>
      </c>
      <c r="I26" s="121">
        <v>28800</v>
      </c>
      <c r="J26" s="121"/>
      <c r="K26" s="119"/>
      <c r="L26" s="121"/>
      <c r="M26" s="75" t="s">
        <v>728</v>
      </c>
    </row>
    <row r="27" spans="2:13" ht="55.5" customHeight="1">
      <c r="B27" s="118">
        <v>16</v>
      </c>
      <c r="C27" s="120">
        <v>900</v>
      </c>
      <c r="D27" s="120">
        <v>90001</v>
      </c>
      <c r="E27" s="120">
        <v>6050</v>
      </c>
      <c r="F27" s="40" t="s">
        <v>729</v>
      </c>
      <c r="G27" s="121">
        <v>30000</v>
      </c>
      <c r="H27" s="121">
        <v>30000</v>
      </c>
      <c r="I27" s="121">
        <v>30000</v>
      </c>
      <c r="J27" s="121">
        <v>0</v>
      </c>
      <c r="K27" s="119" t="s">
        <v>719</v>
      </c>
      <c r="L27" s="121">
        <v>0</v>
      </c>
      <c r="M27" s="120" t="s">
        <v>717</v>
      </c>
    </row>
    <row r="28" spans="2:13" ht="89.25" customHeight="1">
      <c r="B28" s="118">
        <v>17</v>
      </c>
      <c r="C28" s="120">
        <v>900</v>
      </c>
      <c r="D28" s="120">
        <v>90001</v>
      </c>
      <c r="E28" s="120">
        <v>6059</v>
      </c>
      <c r="F28" s="40" t="s">
        <v>730</v>
      </c>
      <c r="G28" s="121">
        <v>1900000</v>
      </c>
      <c r="H28" s="121">
        <v>1840000</v>
      </c>
      <c r="I28" s="121">
        <v>0</v>
      </c>
      <c r="J28" s="121">
        <v>614500</v>
      </c>
      <c r="K28" s="119" t="s">
        <v>731</v>
      </c>
      <c r="L28" s="121">
        <v>1035500</v>
      </c>
      <c r="M28" s="120" t="s">
        <v>717</v>
      </c>
    </row>
    <row r="29" spans="2:13" ht="38.25">
      <c r="B29" s="118">
        <v>18</v>
      </c>
      <c r="C29" s="120">
        <v>900</v>
      </c>
      <c r="D29" s="120">
        <v>90003</v>
      </c>
      <c r="E29" s="120">
        <v>6060</v>
      </c>
      <c r="F29" s="40" t="s">
        <v>732</v>
      </c>
      <c r="G29" s="121">
        <v>350000</v>
      </c>
      <c r="H29" s="121">
        <v>350000</v>
      </c>
      <c r="I29" s="121">
        <v>35000</v>
      </c>
      <c r="J29" s="121">
        <v>315000</v>
      </c>
      <c r="K29" s="119" t="s">
        <v>719</v>
      </c>
      <c r="L29" s="121">
        <v>0</v>
      </c>
      <c r="M29" s="120" t="s">
        <v>717</v>
      </c>
    </row>
    <row r="30" spans="2:13" ht="38.25">
      <c r="B30" s="118">
        <v>19</v>
      </c>
      <c r="C30" s="120">
        <v>900</v>
      </c>
      <c r="D30" s="120">
        <v>90015</v>
      </c>
      <c r="E30" s="120">
        <v>6050</v>
      </c>
      <c r="F30" s="40" t="s">
        <v>733</v>
      </c>
      <c r="G30" s="121">
        <v>99200</v>
      </c>
      <c r="H30" s="121">
        <v>99200</v>
      </c>
      <c r="I30" s="121">
        <v>99200</v>
      </c>
      <c r="J30" s="121">
        <v>0</v>
      </c>
      <c r="K30" s="119" t="s">
        <v>719</v>
      </c>
      <c r="L30" s="121">
        <v>0</v>
      </c>
      <c r="M30" s="120" t="s">
        <v>717</v>
      </c>
    </row>
    <row r="31" spans="2:13" ht="75" customHeight="1">
      <c r="B31" s="118">
        <v>20</v>
      </c>
      <c r="C31" s="120">
        <v>900</v>
      </c>
      <c r="D31" s="120">
        <v>90015</v>
      </c>
      <c r="E31" s="120">
        <v>6050</v>
      </c>
      <c r="F31" s="40" t="s">
        <v>287</v>
      </c>
      <c r="G31" s="121">
        <v>54200</v>
      </c>
      <c r="H31" s="121">
        <v>54200</v>
      </c>
      <c r="I31" s="121">
        <v>54200</v>
      </c>
      <c r="J31" s="121">
        <v>0</v>
      </c>
      <c r="K31" s="119" t="s">
        <v>719</v>
      </c>
      <c r="L31" s="121">
        <v>0</v>
      </c>
      <c r="M31" s="120" t="s">
        <v>717</v>
      </c>
    </row>
    <row r="32" spans="2:13" ht="105" customHeight="1">
      <c r="B32" s="118">
        <v>21</v>
      </c>
      <c r="C32" s="120">
        <v>921</v>
      </c>
      <c r="D32" s="120">
        <v>92195</v>
      </c>
      <c r="E32" s="120">
        <v>6058</v>
      </c>
      <c r="F32" s="40" t="s">
        <v>734</v>
      </c>
      <c r="G32" s="121">
        <v>3880000</v>
      </c>
      <c r="H32" s="121">
        <v>3830000</v>
      </c>
      <c r="I32" s="121">
        <v>375000</v>
      </c>
      <c r="J32" s="121">
        <v>500000</v>
      </c>
      <c r="K32" s="119" t="s">
        <v>735</v>
      </c>
      <c r="L32" s="121">
        <v>2561000</v>
      </c>
      <c r="M32" s="120" t="s">
        <v>717</v>
      </c>
    </row>
    <row r="33" spans="2:13" ht="66" customHeight="1">
      <c r="B33" s="118">
        <v>22</v>
      </c>
      <c r="C33" s="120">
        <v>926</v>
      </c>
      <c r="D33" s="120">
        <v>92695</v>
      </c>
      <c r="E33" s="120">
        <v>6050</v>
      </c>
      <c r="F33" s="40" t="s">
        <v>0</v>
      </c>
      <c r="G33" s="121">
        <v>224000</v>
      </c>
      <c r="H33" s="121">
        <v>224000</v>
      </c>
      <c r="I33" s="121">
        <v>224000</v>
      </c>
      <c r="J33" s="121"/>
      <c r="K33" s="119"/>
      <c r="L33" s="121"/>
      <c r="M33" s="120" t="s">
        <v>717</v>
      </c>
    </row>
    <row r="34" spans="2:13" ht="77.25" customHeight="1">
      <c r="B34" s="118">
        <v>21</v>
      </c>
      <c r="C34" s="120">
        <v>926</v>
      </c>
      <c r="D34" s="120">
        <v>92695</v>
      </c>
      <c r="E34" s="120">
        <v>6059</v>
      </c>
      <c r="F34" s="40" t="s">
        <v>11</v>
      </c>
      <c r="G34" s="121">
        <v>2949500</v>
      </c>
      <c r="H34" s="121">
        <v>157000</v>
      </c>
      <c r="I34" s="121">
        <v>0</v>
      </c>
      <c r="J34" s="121">
        <v>157000</v>
      </c>
      <c r="K34" s="119" t="s">
        <v>38</v>
      </c>
      <c r="L34" s="121">
        <v>0</v>
      </c>
      <c r="M34" s="120" t="s">
        <v>717</v>
      </c>
    </row>
    <row r="35" spans="2:13" ht="12.75">
      <c r="B35" s="195"/>
      <c r="C35" s="195"/>
      <c r="D35" s="195"/>
      <c r="E35" s="195"/>
      <c r="F35" s="195"/>
      <c r="G35" s="121">
        <f>SUM(G12:G34)</f>
        <v>13372200</v>
      </c>
      <c r="H35" s="121">
        <f>SUM(H12:H34)</f>
        <v>9754700</v>
      </c>
      <c r="I35" s="121">
        <f>SUM(I12:I34)</f>
        <v>1535700</v>
      </c>
      <c r="J35" s="121">
        <f>SUM(J12:J34)</f>
        <v>2902250</v>
      </c>
      <c r="K35" s="121">
        <v>584000</v>
      </c>
      <c r="L35" s="121">
        <f>SUM(L12:L34)</f>
        <v>4732750</v>
      </c>
      <c r="M35" s="122" t="s">
        <v>655</v>
      </c>
    </row>
    <row r="36" spans="2:13" ht="12.75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</row>
    <row r="37" spans="2:13" ht="12.75">
      <c r="B37" s="115" t="s">
        <v>13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2:13" ht="12.75">
      <c r="B38" s="115" t="s">
        <v>14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</row>
    <row r="39" spans="2:13" ht="12.75">
      <c r="B39" s="115" t="s">
        <v>15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2:13" ht="12.75">
      <c r="B40" s="115" t="s">
        <v>16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1" spans="2:13" ht="12.75">
      <c r="B41" s="115" t="s">
        <v>17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</row>
  </sheetData>
  <mergeCells count="22">
    <mergeCell ref="K3:M3"/>
    <mergeCell ref="L1:M1"/>
    <mergeCell ref="L2:M2"/>
    <mergeCell ref="B2:E2"/>
    <mergeCell ref="B3:F3"/>
    <mergeCell ref="B1:E1"/>
    <mergeCell ref="B35:F35"/>
    <mergeCell ref="I7:L7"/>
    <mergeCell ref="I8:I10"/>
    <mergeCell ref="J8:J10"/>
    <mergeCell ref="K8:K10"/>
    <mergeCell ref="L8:L10"/>
    <mergeCell ref="B4:M4"/>
    <mergeCell ref="B6:B10"/>
    <mergeCell ref="C6:C10"/>
    <mergeCell ref="H6:L6"/>
    <mergeCell ref="M6:M10"/>
    <mergeCell ref="H7:H10"/>
    <mergeCell ref="D6:D10"/>
    <mergeCell ref="E6:E10"/>
    <mergeCell ref="F6:F10"/>
    <mergeCell ref="G6:G10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37"/>
  <sheetViews>
    <sheetView workbookViewId="0" topLeftCell="B1">
      <selection activeCell="N32" sqref="N32"/>
    </sheetView>
  </sheetViews>
  <sheetFormatPr defaultColWidth="9.00390625" defaultRowHeight="12.75"/>
  <cols>
    <col min="2" max="2" width="5.25390625" style="0" customWidth="1"/>
    <col min="3" max="3" width="6.375" style="0" customWidth="1"/>
    <col min="4" max="4" width="7.125" style="0" customWidth="1"/>
    <col min="5" max="5" width="6.625" style="0" customWidth="1"/>
    <col min="6" max="6" width="17.375" style="0" customWidth="1"/>
    <col min="8" max="8" width="12.00390625" style="0" customWidth="1"/>
    <col min="13" max="13" width="13.00390625" style="0" customWidth="1"/>
  </cols>
  <sheetData>
    <row r="1" spans="2:13" ht="12.75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201" t="s">
        <v>679</v>
      </c>
      <c r="M1" s="201"/>
    </row>
    <row r="2" spans="2:13" ht="18.75">
      <c r="B2" s="206" t="s">
        <v>697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2:13" ht="18.7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116" t="s">
        <v>698</v>
      </c>
    </row>
    <row r="4" spans="2:13" ht="12.75">
      <c r="B4" s="203" t="s">
        <v>598</v>
      </c>
      <c r="C4" s="203" t="s">
        <v>699</v>
      </c>
      <c r="D4" s="203" t="s">
        <v>700</v>
      </c>
      <c r="E4" s="203" t="s">
        <v>701</v>
      </c>
      <c r="F4" s="202" t="s">
        <v>702</v>
      </c>
      <c r="G4" s="202" t="s">
        <v>703</v>
      </c>
      <c r="H4" s="202" t="s">
        <v>639</v>
      </c>
      <c r="I4" s="202"/>
      <c r="J4" s="202"/>
      <c r="K4" s="202"/>
      <c r="L4" s="202"/>
      <c r="M4" s="202" t="s">
        <v>704</v>
      </c>
    </row>
    <row r="5" spans="2:13" ht="12.75">
      <c r="B5" s="203"/>
      <c r="C5" s="203"/>
      <c r="D5" s="203"/>
      <c r="E5" s="203"/>
      <c r="F5" s="202"/>
      <c r="G5" s="202"/>
      <c r="H5" s="202" t="s">
        <v>705</v>
      </c>
      <c r="I5" s="202" t="s">
        <v>706</v>
      </c>
      <c r="J5" s="202"/>
      <c r="K5" s="202"/>
      <c r="L5" s="202"/>
      <c r="M5" s="202"/>
    </row>
    <row r="6" spans="2:13" ht="12.75">
      <c r="B6" s="203"/>
      <c r="C6" s="203"/>
      <c r="D6" s="203"/>
      <c r="E6" s="203"/>
      <c r="F6" s="202"/>
      <c r="G6" s="202"/>
      <c r="H6" s="202"/>
      <c r="I6" s="202" t="s">
        <v>707</v>
      </c>
      <c r="J6" s="202" t="s">
        <v>708</v>
      </c>
      <c r="K6" s="202" t="s">
        <v>709</v>
      </c>
      <c r="L6" s="202" t="s">
        <v>710</v>
      </c>
      <c r="M6" s="202"/>
    </row>
    <row r="7" spans="2:13" ht="12.75">
      <c r="B7" s="203"/>
      <c r="C7" s="203"/>
      <c r="D7" s="203"/>
      <c r="E7" s="203"/>
      <c r="F7" s="202"/>
      <c r="G7" s="202"/>
      <c r="H7" s="202"/>
      <c r="I7" s="202"/>
      <c r="J7" s="202"/>
      <c r="K7" s="202"/>
      <c r="L7" s="202"/>
      <c r="M7" s="202"/>
    </row>
    <row r="8" spans="2:13" ht="12.75">
      <c r="B8" s="203"/>
      <c r="C8" s="203"/>
      <c r="D8" s="203"/>
      <c r="E8" s="203"/>
      <c r="F8" s="202"/>
      <c r="G8" s="202"/>
      <c r="H8" s="202"/>
      <c r="I8" s="202"/>
      <c r="J8" s="202"/>
      <c r="K8" s="202"/>
      <c r="L8" s="202"/>
      <c r="M8" s="202"/>
    </row>
    <row r="9" spans="2:13" ht="12.75">
      <c r="B9" s="117">
        <v>1</v>
      </c>
      <c r="C9" s="117">
        <v>2</v>
      </c>
      <c r="D9" s="117">
        <v>3</v>
      </c>
      <c r="E9" s="117">
        <v>4</v>
      </c>
      <c r="F9" s="117">
        <v>5</v>
      </c>
      <c r="G9" s="117">
        <v>6</v>
      </c>
      <c r="H9" s="117">
        <v>7</v>
      </c>
      <c r="I9" s="117">
        <v>8</v>
      </c>
      <c r="J9" s="117">
        <v>9</v>
      </c>
      <c r="K9" s="117">
        <v>10</v>
      </c>
      <c r="L9" s="117">
        <v>11</v>
      </c>
      <c r="M9" s="117">
        <v>12</v>
      </c>
    </row>
    <row r="10" spans="2:13" ht="59.25" customHeight="1">
      <c r="B10" s="118">
        <v>1</v>
      </c>
      <c r="C10" s="118">
        <v>400</v>
      </c>
      <c r="D10" s="118">
        <v>40001</v>
      </c>
      <c r="E10" s="118">
        <v>6050</v>
      </c>
      <c r="F10" s="40" t="s">
        <v>711</v>
      </c>
      <c r="G10" s="55">
        <v>140000</v>
      </c>
      <c r="H10" s="55">
        <v>140000</v>
      </c>
      <c r="I10" s="55">
        <v>140000</v>
      </c>
      <c r="J10" s="55">
        <v>0</v>
      </c>
      <c r="K10" s="119" t="s">
        <v>712</v>
      </c>
      <c r="L10" s="55">
        <v>0</v>
      </c>
      <c r="M10" s="40" t="s">
        <v>713</v>
      </c>
    </row>
    <row r="11" spans="2:13" ht="78.75" customHeight="1">
      <c r="B11" s="118">
        <v>2</v>
      </c>
      <c r="C11" s="118">
        <v>400</v>
      </c>
      <c r="D11" s="118">
        <v>40002</v>
      </c>
      <c r="E11" s="118">
        <v>6050</v>
      </c>
      <c r="F11" s="40" t="s">
        <v>714</v>
      </c>
      <c r="G11" s="55">
        <v>140000</v>
      </c>
      <c r="H11" s="55">
        <v>140000</v>
      </c>
      <c r="I11" s="55">
        <v>140000</v>
      </c>
      <c r="J11" s="55">
        <v>0</v>
      </c>
      <c r="K11" s="119" t="s">
        <v>712</v>
      </c>
      <c r="L11" s="55">
        <v>0</v>
      </c>
      <c r="M11" s="40" t="s">
        <v>713</v>
      </c>
    </row>
    <row r="12" spans="2:13" ht="53.25" customHeight="1">
      <c r="B12" s="118">
        <v>3</v>
      </c>
      <c r="C12" s="118">
        <v>400</v>
      </c>
      <c r="D12" s="118">
        <v>40002</v>
      </c>
      <c r="E12" s="118">
        <v>6060</v>
      </c>
      <c r="F12" s="40" t="s">
        <v>715</v>
      </c>
      <c r="G12" s="55">
        <v>70000</v>
      </c>
      <c r="H12" s="55">
        <v>70000</v>
      </c>
      <c r="I12" s="55">
        <v>70000</v>
      </c>
      <c r="J12" s="55"/>
      <c r="K12" s="119" t="s">
        <v>712</v>
      </c>
      <c r="L12" s="55">
        <v>0</v>
      </c>
      <c r="M12" s="40" t="s">
        <v>713</v>
      </c>
    </row>
    <row r="13" spans="2:13" ht="127.5" customHeight="1">
      <c r="B13" s="118">
        <v>4</v>
      </c>
      <c r="C13" s="120">
        <v>600</v>
      </c>
      <c r="D13" s="120">
        <v>60016</v>
      </c>
      <c r="E13" s="120">
        <v>6059</v>
      </c>
      <c r="F13" s="29" t="s">
        <v>716</v>
      </c>
      <c r="G13" s="121">
        <v>1490300</v>
      </c>
      <c r="H13" s="121">
        <v>1490300</v>
      </c>
      <c r="I13" s="121">
        <v>75300</v>
      </c>
      <c r="J13" s="121">
        <v>353750</v>
      </c>
      <c r="K13" s="119" t="s">
        <v>712</v>
      </c>
      <c r="L13" s="121">
        <v>1061250</v>
      </c>
      <c r="M13" s="120" t="s">
        <v>717</v>
      </c>
    </row>
    <row r="14" spans="2:13" ht="84.75" customHeight="1">
      <c r="B14" s="118">
        <v>5</v>
      </c>
      <c r="C14" s="120">
        <v>600</v>
      </c>
      <c r="D14" s="120">
        <v>60016</v>
      </c>
      <c r="E14" s="120">
        <v>6050</v>
      </c>
      <c r="F14" s="40" t="s">
        <v>718</v>
      </c>
      <c r="G14" s="121">
        <v>100000</v>
      </c>
      <c r="H14" s="121">
        <v>100000</v>
      </c>
      <c r="I14" s="121">
        <v>0</v>
      </c>
      <c r="J14" s="121">
        <v>100000</v>
      </c>
      <c r="K14" s="119" t="s">
        <v>719</v>
      </c>
      <c r="L14" s="121">
        <v>0</v>
      </c>
      <c r="M14" s="120" t="s">
        <v>717</v>
      </c>
    </row>
    <row r="15" spans="2:13" ht="61.5" customHeight="1">
      <c r="B15" s="118">
        <v>6</v>
      </c>
      <c r="C15" s="120">
        <v>600</v>
      </c>
      <c r="D15" s="120">
        <v>60016</v>
      </c>
      <c r="E15" s="120">
        <v>6050</v>
      </c>
      <c r="F15" s="40" t="s">
        <v>720</v>
      </c>
      <c r="G15" s="121">
        <v>790000</v>
      </c>
      <c r="H15" s="121">
        <v>75000</v>
      </c>
      <c r="I15" s="121">
        <v>0</v>
      </c>
      <c r="J15" s="121">
        <v>75000</v>
      </c>
      <c r="K15" s="119" t="s">
        <v>719</v>
      </c>
      <c r="L15" s="121">
        <v>0</v>
      </c>
      <c r="M15" s="120" t="s">
        <v>717</v>
      </c>
    </row>
    <row r="16" spans="2:13" ht="38.25">
      <c r="B16" s="118">
        <v>7</v>
      </c>
      <c r="C16" s="120">
        <v>700</v>
      </c>
      <c r="D16" s="120">
        <v>70005</v>
      </c>
      <c r="E16" s="120">
        <v>6050</v>
      </c>
      <c r="F16" s="40" t="s">
        <v>721</v>
      </c>
      <c r="G16" s="121">
        <v>50000</v>
      </c>
      <c r="H16" s="121">
        <v>50000</v>
      </c>
      <c r="I16" s="121">
        <v>50000</v>
      </c>
      <c r="J16" s="121">
        <v>0</v>
      </c>
      <c r="K16" s="119" t="s">
        <v>719</v>
      </c>
      <c r="L16" s="121">
        <v>0</v>
      </c>
      <c r="M16" s="120" t="s">
        <v>717</v>
      </c>
    </row>
    <row r="17" spans="2:13" ht="57" customHeight="1">
      <c r="B17" s="118">
        <v>8</v>
      </c>
      <c r="C17" s="120">
        <v>750</v>
      </c>
      <c r="D17" s="120">
        <v>75023</v>
      </c>
      <c r="E17" s="120">
        <v>6060</v>
      </c>
      <c r="F17" s="40" t="s">
        <v>722</v>
      </c>
      <c r="G17" s="121">
        <v>30000</v>
      </c>
      <c r="H17" s="121">
        <v>30000</v>
      </c>
      <c r="I17" s="121">
        <v>30000</v>
      </c>
      <c r="J17" s="121">
        <v>0</v>
      </c>
      <c r="K17" s="119" t="s">
        <v>719</v>
      </c>
      <c r="L17" s="121">
        <v>0</v>
      </c>
      <c r="M17" s="120" t="s">
        <v>717</v>
      </c>
    </row>
    <row r="18" spans="2:13" ht="38.25">
      <c r="B18" s="118">
        <v>9</v>
      </c>
      <c r="C18" s="120">
        <v>754</v>
      </c>
      <c r="D18" s="120">
        <v>75416</v>
      </c>
      <c r="E18" s="120">
        <v>6060</v>
      </c>
      <c r="F18" s="40" t="s">
        <v>723</v>
      </c>
      <c r="G18" s="121">
        <v>60000</v>
      </c>
      <c r="H18" s="121">
        <v>60000</v>
      </c>
      <c r="I18" s="121">
        <v>0</v>
      </c>
      <c r="J18" s="121">
        <v>60000</v>
      </c>
      <c r="K18" s="119" t="s">
        <v>719</v>
      </c>
      <c r="L18" s="121">
        <v>0</v>
      </c>
      <c r="M18" s="120" t="s">
        <v>717</v>
      </c>
    </row>
    <row r="19" spans="2:13" ht="49.5" customHeight="1">
      <c r="B19" s="118">
        <v>10</v>
      </c>
      <c r="C19" s="120">
        <v>754</v>
      </c>
      <c r="D19" s="120">
        <v>75495</v>
      </c>
      <c r="E19" s="120">
        <v>6059</v>
      </c>
      <c r="F19" s="40" t="s">
        <v>724</v>
      </c>
      <c r="G19" s="121">
        <v>100000</v>
      </c>
      <c r="H19" s="121">
        <v>100000</v>
      </c>
      <c r="I19" s="121">
        <v>25000</v>
      </c>
      <c r="J19" s="121">
        <v>0</v>
      </c>
      <c r="K19" s="119" t="s">
        <v>719</v>
      </c>
      <c r="L19" s="121">
        <v>75000</v>
      </c>
      <c r="M19" s="120" t="s">
        <v>717</v>
      </c>
    </row>
    <row r="20" spans="2:13" ht="64.5" customHeight="1">
      <c r="B20" s="118">
        <v>11</v>
      </c>
      <c r="C20" s="120">
        <v>801</v>
      </c>
      <c r="D20" s="120">
        <v>80101</v>
      </c>
      <c r="E20" s="120">
        <v>6050</v>
      </c>
      <c r="F20" s="40" t="s">
        <v>725</v>
      </c>
      <c r="G20" s="121">
        <v>640000</v>
      </c>
      <c r="H20" s="121">
        <v>640000</v>
      </c>
      <c r="I20" s="121">
        <v>64000</v>
      </c>
      <c r="J20" s="121">
        <v>576000</v>
      </c>
      <c r="K20" s="119" t="s">
        <v>719</v>
      </c>
      <c r="L20" s="121">
        <v>0</v>
      </c>
      <c r="M20" s="120" t="s">
        <v>717</v>
      </c>
    </row>
    <row r="21" spans="2:13" ht="60" customHeight="1">
      <c r="B21" s="118">
        <v>12</v>
      </c>
      <c r="C21" s="120">
        <v>801</v>
      </c>
      <c r="D21" s="120">
        <v>80104</v>
      </c>
      <c r="E21" s="120">
        <v>6050</v>
      </c>
      <c r="F21" s="40" t="s">
        <v>726</v>
      </c>
      <c r="G21" s="121">
        <v>168000</v>
      </c>
      <c r="H21" s="121">
        <v>168000</v>
      </c>
      <c r="I21" s="121">
        <v>17000</v>
      </c>
      <c r="J21" s="121">
        <v>151000</v>
      </c>
      <c r="K21" s="119" t="s">
        <v>719</v>
      </c>
      <c r="L21" s="121">
        <v>0</v>
      </c>
      <c r="M21" s="120" t="s">
        <v>717</v>
      </c>
    </row>
    <row r="22" spans="2:13" ht="61.5" customHeight="1">
      <c r="B22" s="118">
        <v>13</v>
      </c>
      <c r="C22" s="120">
        <v>852</v>
      </c>
      <c r="D22" s="120">
        <v>85219</v>
      </c>
      <c r="E22" s="120">
        <v>6050</v>
      </c>
      <c r="F22" s="40" t="s">
        <v>727</v>
      </c>
      <c r="G22" s="121">
        <v>28800</v>
      </c>
      <c r="H22" s="121">
        <v>28800</v>
      </c>
      <c r="I22" s="121">
        <v>28800</v>
      </c>
      <c r="J22" s="121"/>
      <c r="K22" s="119"/>
      <c r="L22" s="121"/>
      <c r="M22" s="75" t="s">
        <v>728</v>
      </c>
    </row>
    <row r="23" spans="2:13" ht="55.5" customHeight="1">
      <c r="B23" s="118">
        <v>14</v>
      </c>
      <c r="C23" s="120">
        <v>900</v>
      </c>
      <c r="D23" s="120">
        <v>90001</v>
      </c>
      <c r="E23" s="120">
        <v>6050</v>
      </c>
      <c r="F23" s="40" t="s">
        <v>729</v>
      </c>
      <c r="G23" s="121">
        <v>30000</v>
      </c>
      <c r="H23" s="121">
        <v>30000</v>
      </c>
      <c r="I23" s="121">
        <v>30000</v>
      </c>
      <c r="J23" s="121">
        <v>0</v>
      </c>
      <c r="K23" s="119" t="s">
        <v>719</v>
      </c>
      <c r="L23" s="121">
        <v>0</v>
      </c>
      <c r="M23" s="120" t="s">
        <v>717</v>
      </c>
    </row>
    <row r="24" spans="2:13" ht="89.25" customHeight="1">
      <c r="B24" s="118">
        <v>15</v>
      </c>
      <c r="C24" s="120">
        <v>900</v>
      </c>
      <c r="D24" s="120">
        <v>90001</v>
      </c>
      <c r="E24" s="120">
        <v>6059</v>
      </c>
      <c r="F24" s="40" t="s">
        <v>730</v>
      </c>
      <c r="G24" s="121">
        <v>1900000</v>
      </c>
      <c r="H24" s="121">
        <v>1840000</v>
      </c>
      <c r="I24" s="121">
        <v>0</v>
      </c>
      <c r="J24" s="121">
        <v>614500</v>
      </c>
      <c r="K24" s="119" t="s">
        <v>731</v>
      </c>
      <c r="L24" s="121">
        <v>1035500</v>
      </c>
      <c r="M24" s="120" t="s">
        <v>717</v>
      </c>
    </row>
    <row r="25" spans="2:13" ht="38.25">
      <c r="B25" s="118">
        <v>16</v>
      </c>
      <c r="C25" s="120">
        <v>900</v>
      </c>
      <c r="D25" s="120">
        <v>90003</v>
      </c>
      <c r="E25" s="120">
        <v>6060</v>
      </c>
      <c r="F25" s="40" t="s">
        <v>732</v>
      </c>
      <c r="G25" s="121">
        <v>350000</v>
      </c>
      <c r="H25" s="121">
        <v>350000</v>
      </c>
      <c r="I25" s="121">
        <v>35000</v>
      </c>
      <c r="J25" s="121">
        <v>315000</v>
      </c>
      <c r="K25" s="119" t="s">
        <v>719</v>
      </c>
      <c r="L25" s="121">
        <v>0</v>
      </c>
      <c r="M25" s="120" t="s">
        <v>717</v>
      </c>
    </row>
    <row r="26" spans="2:13" ht="38.25">
      <c r="B26" s="118">
        <v>17</v>
      </c>
      <c r="C26" s="120">
        <v>900</v>
      </c>
      <c r="D26" s="120">
        <v>90015</v>
      </c>
      <c r="E26" s="120">
        <v>6050</v>
      </c>
      <c r="F26" s="40" t="s">
        <v>733</v>
      </c>
      <c r="G26" s="121">
        <v>99200</v>
      </c>
      <c r="H26" s="121">
        <v>99200</v>
      </c>
      <c r="I26" s="121">
        <v>99200</v>
      </c>
      <c r="J26" s="121">
        <v>0</v>
      </c>
      <c r="K26" s="119" t="s">
        <v>719</v>
      </c>
      <c r="L26" s="121">
        <v>0</v>
      </c>
      <c r="M26" s="120" t="s">
        <v>717</v>
      </c>
    </row>
    <row r="27" spans="2:13" ht="75" customHeight="1">
      <c r="B27" s="118">
        <v>18</v>
      </c>
      <c r="C27" s="120">
        <v>900</v>
      </c>
      <c r="D27" s="120">
        <v>90015</v>
      </c>
      <c r="E27" s="120">
        <v>6050</v>
      </c>
      <c r="F27" s="40" t="s">
        <v>287</v>
      </c>
      <c r="G27" s="121">
        <v>54200</v>
      </c>
      <c r="H27" s="121">
        <v>54200</v>
      </c>
      <c r="I27" s="121">
        <v>54200</v>
      </c>
      <c r="J27" s="121">
        <v>0</v>
      </c>
      <c r="K27" s="119" t="s">
        <v>719</v>
      </c>
      <c r="L27" s="121">
        <v>0</v>
      </c>
      <c r="M27" s="120" t="s">
        <v>717</v>
      </c>
    </row>
    <row r="28" spans="2:13" ht="105" customHeight="1">
      <c r="B28" s="118">
        <v>19</v>
      </c>
      <c r="C28" s="120">
        <v>921</v>
      </c>
      <c r="D28" s="120">
        <v>92195</v>
      </c>
      <c r="E28" s="120">
        <v>6058</v>
      </c>
      <c r="F28" s="40" t="s">
        <v>734</v>
      </c>
      <c r="G28" s="121">
        <v>3880000</v>
      </c>
      <c r="H28" s="121">
        <v>3830000</v>
      </c>
      <c r="I28" s="121">
        <v>375000</v>
      </c>
      <c r="J28" s="121">
        <v>500000</v>
      </c>
      <c r="K28" s="119" t="s">
        <v>735</v>
      </c>
      <c r="L28" s="121">
        <v>2561000</v>
      </c>
      <c r="M28" s="120" t="s">
        <v>717</v>
      </c>
    </row>
    <row r="29" spans="2:13" ht="66" customHeight="1">
      <c r="B29" s="118">
        <v>20</v>
      </c>
      <c r="C29" s="120">
        <v>926</v>
      </c>
      <c r="D29" s="120">
        <v>92695</v>
      </c>
      <c r="E29" s="120">
        <v>6050</v>
      </c>
      <c r="F29" s="40" t="s">
        <v>0</v>
      </c>
      <c r="G29" s="121">
        <v>224000</v>
      </c>
      <c r="H29" s="121">
        <v>224000</v>
      </c>
      <c r="I29" s="121">
        <v>224000</v>
      </c>
      <c r="J29" s="121"/>
      <c r="K29" s="119"/>
      <c r="L29" s="121"/>
      <c r="M29" s="120" t="s">
        <v>717</v>
      </c>
    </row>
    <row r="30" spans="2:13" ht="77.25" customHeight="1">
      <c r="B30" s="118">
        <v>21</v>
      </c>
      <c r="C30" s="120">
        <v>926</v>
      </c>
      <c r="D30" s="120">
        <v>92695</v>
      </c>
      <c r="E30" s="120">
        <v>6059</v>
      </c>
      <c r="F30" s="40" t="s">
        <v>11</v>
      </c>
      <c r="G30" s="121">
        <v>2949500</v>
      </c>
      <c r="H30" s="121">
        <v>157000</v>
      </c>
      <c r="I30" s="121">
        <v>0</v>
      </c>
      <c r="J30" s="121">
        <v>157000</v>
      </c>
      <c r="K30" s="119" t="s">
        <v>12</v>
      </c>
      <c r="L30" s="121">
        <v>0</v>
      </c>
      <c r="M30" s="120" t="s">
        <v>717</v>
      </c>
    </row>
    <row r="31" spans="2:13" ht="12.75">
      <c r="B31" s="195"/>
      <c r="C31" s="195"/>
      <c r="D31" s="195"/>
      <c r="E31" s="195"/>
      <c r="F31" s="195"/>
      <c r="G31" s="121">
        <f>SUM(G13:G30)</f>
        <v>12944000</v>
      </c>
      <c r="H31" s="121">
        <f>SUM(H10:H30)</f>
        <v>9676500</v>
      </c>
      <c r="I31" s="121">
        <f>SUM(I10:I30)</f>
        <v>1457500</v>
      </c>
      <c r="J31" s="121">
        <f>SUM(J10:J30)</f>
        <v>2902250</v>
      </c>
      <c r="K31" s="121">
        <v>584000</v>
      </c>
      <c r="L31" s="121">
        <f>SUM(L10:L30)</f>
        <v>4732750</v>
      </c>
      <c r="M31" s="122" t="s">
        <v>655</v>
      </c>
    </row>
    <row r="32" spans="2:13" ht="12.75"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</row>
    <row r="33" spans="2:13" ht="12.75">
      <c r="B33" s="115" t="s">
        <v>13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spans="2:13" ht="12.75">
      <c r="B34" s="115" t="s">
        <v>14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</row>
    <row r="35" spans="2:13" ht="12.75">
      <c r="B35" s="115" t="s">
        <v>15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</row>
    <row r="36" spans="2:13" ht="12.75">
      <c r="B36" s="115" t="s">
        <v>16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</row>
    <row r="37" spans="2:13" ht="12.75">
      <c r="B37" s="115" t="s">
        <v>17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</sheetData>
  <mergeCells count="17">
    <mergeCell ref="H4:L4"/>
    <mergeCell ref="M4:M8"/>
    <mergeCell ref="H5:H8"/>
    <mergeCell ref="D4:D8"/>
    <mergeCell ref="E4:E8"/>
    <mergeCell ref="F4:F8"/>
    <mergeCell ref="G4:G8"/>
    <mergeCell ref="L1:M1"/>
    <mergeCell ref="B31:F31"/>
    <mergeCell ref="I5:L5"/>
    <mergeCell ref="I6:I8"/>
    <mergeCell ref="J6:J8"/>
    <mergeCell ref="K6:K8"/>
    <mergeCell ref="L6:L8"/>
    <mergeCell ref="B2:M2"/>
    <mergeCell ref="B4:B8"/>
    <mergeCell ref="C4:C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D25">
      <selection activeCell="J33" sqref="J33"/>
    </sheetView>
  </sheetViews>
  <sheetFormatPr defaultColWidth="9.00390625" defaultRowHeight="12.75"/>
  <cols>
    <col min="1" max="1" width="5.625" style="115" customWidth="1"/>
    <col min="2" max="2" width="6.875" style="115" customWidth="1"/>
    <col min="3" max="3" width="7.75390625" style="115" customWidth="1"/>
    <col min="4" max="4" width="4.875" style="115" customWidth="1"/>
    <col min="5" max="5" width="22.125" style="115" customWidth="1"/>
    <col min="6" max="6" width="12.00390625" style="115" customWidth="1"/>
    <col min="7" max="7" width="12.375" style="115" customWidth="1"/>
    <col min="8" max="9" width="10.125" style="115" customWidth="1"/>
    <col min="10" max="10" width="12.625" style="115" customWidth="1"/>
    <col min="11" max="11" width="14.375" style="115" customWidth="1"/>
    <col min="12" max="12" width="9.875" style="115" customWidth="1"/>
    <col min="13" max="13" width="9.625" style="115" customWidth="1"/>
    <col min="14" max="14" width="16.75390625" style="115" customWidth="1"/>
    <col min="15" max="16384" width="9.125" style="115" customWidth="1"/>
  </cols>
  <sheetData>
    <row r="1" spans="13:14" ht="12.75">
      <c r="M1" s="201" t="s">
        <v>678</v>
      </c>
      <c r="N1" s="201"/>
    </row>
    <row r="2" spans="1:14" ht="18.75">
      <c r="A2" s="206" t="s">
        <v>18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ht="10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6" t="s">
        <v>698</v>
      </c>
    </row>
    <row r="4" spans="1:14" ht="19.5" customHeight="1">
      <c r="A4" s="203" t="s">
        <v>598</v>
      </c>
      <c r="B4" s="203" t="s">
        <v>699</v>
      </c>
      <c r="C4" s="203" t="s">
        <v>700</v>
      </c>
      <c r="D4" s="203" t="s">
        <v>701</v>
      </c>
      <c r="E4" s="202" t="s">
        <v>19</v>
      </c>
      <c r="F4" s="202" t="s">
        <v>703</v>
      </c>
      <c r="G4" s="202" t="s">
        <v>639</v>
      </c>
      <c r="H4" s="202"/>
      <c r="I4" s="202"/>
      <c r="J4" s="202"/>
      <c r="K4" s="202"/>
      <c r="L4" s="202"/>
      <c r="M4" s="202"/>
      <c r="N4" s="202" t="s">
        <v>704</v>
      </c>
    </row>
    <row r="5" spans="1:14" ht="19.5" customHeight="1">
      <c r="A5" s="203"/>
      <c r="B5" s="203"/>
      <c r="C5" s="203"/>
      <c r="D5" s="203"/>
      <c r="E5" s="202"/>
      <c r="F5" s="202"/>
      <c r="G5" s="202" t="s">
        <v>705</v>
      </c>
      <c r="H5" s="202" t="s">
        <v>706</v>
      </c>
      <c r="I5" s="202"/>
      <c r="J5" s="202"/>
      <c r="K5" s="202"/>
      <c r="L5" s="202" t="s">
        <v>666</v>
      </c>
      <c r="M5" s="202" t="s">
        <v>667</v>
      </c>
      <c r="N5" s="202"/>
    </row>
    <row r="6" spans="1:14" ht="29.25" customHeight="1">
      <c r="A6" s="203"/>
      <c r="B6" s="203"/>
      <c r="C6" s="203"/>
      <c r="D6" s="203"/>
      <c r="E6" s="202"/>
      <c r="F6" s="202"/>
      <c r="G6" s="202"/>
      <c r="H6" s="202" t="s">
        <v>707</v>
      </c>
      <c r="I6" s="202" t="s">
        <v>708</v>
      </c>
      <c r="J6" s="202" t="s">
        <v>20</v>
      </c>
      <c r="K6" s="202" t="s">
        <v>710</v>
      </c>
      <c r="L6" s="202"/>
      <c r="M6" s="202"/>
      <c r="N6" s="202"/>
    </row>
    <row r="7" spans="1:14" ht="19.5" customHeight="1">
      <c r="A7" s="203"/>
      <c r="B7" s="203"/>
      <c r="C7" s="203"/>
      <c r="D7" s="203"/>
      <c r="E7" s="202"/>
      <c r="F7" s="202"/>
      <c r="G7" s="202"/>
      <c r="H7" s="202"/>
      <c r="I7" s="202"/>
      <c r="J7" s="202"/>
      <c r="K7" s="202"/>
      <c r="L7" s="202"/>
      <c r="M7" s="202"/>
      <c r="N7" s="202"/>
    </row>
    <row r="8" spans="1:14" ht="19.5" customHeight="1">
      <c r="A8" s="203"/>
      <c r="B8" s="203"/>
      <c r="C8" s="203"/>
      <c r="D8" s="203"/>
      <c r="E8" s="202"/>
      <c r="F8" s="202"/>
      <c r="G8" s="202"/>
      <c r="H8" s="202"/>
      <c r="I8" s="202"/>
      <c r="J8" s="202"/>
      <c r="K8" s="202"/>
      <c r="L8" s="202"/>
      <c r="M8" s="202"/>
      <c r="N8" s="202"/>
    </row>
    <row r="9" spans="1:14" ht="7.5" customHeight="1">
      <c r="A9" s="117">
        <v>1</v>
      </c>
      <c r="B9" s="117">
        <v>2</v>
      </c>
      <c r="C9" s="117">
        <v>3</v>
      </c>
      <c r="D9" s="117">
        <v>4</v>
      </c>
      <c r="E9" s="117">
        <v>5</v>
      </c>
      <c r="F9" s="117">
        <v>6</v>
      </c>
      <c r="G9" s="117">
        <v>7</v>
      </c>
      <c r="H9" s="117">
        <v>8</v>
      </c>
      <c r="I9" s="117">
        <v>9</v>
      </c>
      <c r="J9" s="117">
        <v>10</v>
      </c>
      <c r="K9" s="117">
        <v>11</v>
      </c>
      <c r="L9" s="117">
        <v>12</v>
      </c>
      <c r="M9" s="117">
        <v>13</v>
      </c>
      <c r="N9" s="117">
        <v>14</v>
      </c>
    </row>
    <row r="10" spans="1:14" ht="48.75" customHeight="1">
      <c r="A10" s="118" t="s">
        <v>486</v>
      </c>
      <c r="B10" s="120">
        <v>600</v>
      </c>
      <c r="C10" s="120">
        <v>60016</v>
      </c>
      <c r="D10" s="120">
        <v>6050</v>
      </c>
      <c r="E10" s="40" t="s">
        <v>21</v>
      </c>
      <c r="F10" s="121">
        <v>300000</v>
      </c>
      <c r="G10" s="121">
        <v>0</v>
      </c>
      <c r="H10" s="121">
        <v>0</v>
      </c>
      <c r="I10" s="121">
        <v>0</v>
      </c>
      <c r="J10" s="119" t="s">
        <v>712</v>
      </c>
      <c r="K10" s="121">
        <v>0</v>
      </c>
      <c r="L10" s="121">
        <v>300000</v>
      </c>
      <c r="M10" s="121">
        <v>0</v>
      </c>
      <c r="N10" s="120" t="s">
        <v>717</v>
      </c>
    </row>
    <row r="11" spans="1:14" ht="87" customHeight="1">
      <c r="A11" s="118" t="s">
        <v>489</v>
      </c>
      <c r="B11" s="120">
        <v>600</v>
      </c>
      <c r="C11" s="120">
        <v>60016</v>
      </c>
      <c r="D11" s="120">
        <v>6059</v>
      </c>
      <c r="E11" s="29" t="s">
        <v>22</v>
      </c>
      <c r="F11" s="121">
        <v>1700300</v>
      </c>
      <c r="G11" s="121">
        <f>'[4]3a'!G13</f>
        <v>1490300</v>
      </c>
      <c r="H11" s="121">
        <f>'[4]3a'!H13</f>
        <v>75300</v>
      </c>
      <c r="I11" s="121">
        <f>'[4]3a'!I13</f>
        <v>353750</v>
      </c>
      <c r="J11" s="119" t="s">
        <v>712</v>
      </c>
      <c r="K11" s="121">
        <f>'[4]3a'!K13</f>
        <v>1061250</v>
      </c>
      <c r="L11" s="121">
        <v>210000</v>
      </c>
      <c r="M11" s="121">
        <v>0</v>
      </c>
      <c r="N11" s="120" t="s">
        <v>717</v>
      </c>
    </row>
    <row r="12" spans="1:14" ht="49.5" customHeight="1">
      <c r="A12" s="118">
        <v>3</v>
      </c>
      <c r="B12" s="120">
        <v>600</v>
      </c>
      <c r="C12" s="120">
        <v>60016</v>
      </c>
      <c r="D12" s="120">
        <v>6050</v>
      </c>
      <c r="E12" s="40" t="s">
        <v>23</v>
      </c>
      <c r="F12" s="121">
        <v>25000</v>
      </c>
      <c r="G12" s="121">
        <v>0</v>
      </c>
      <c r="H12" s="121">
        <v>0</v>
      </c>
      <c r="I12" s="121">
        <v>0</v>
      </c>
      <c r="J12" s="119" t="s">
        <v>712</v>
      </c>
      <c r="K12" s="121">
        <v>0</v>
      </c>
      <c r="L12" s="121">
        <v>0</v>
      </c>
      <c r="M12" s="121">
        <v>25000</v>
      </c>
      <c r="N12" s="120" t="s">
        <v>717</v>
      </c>
    </row>
    <row r="13" spans="1:14" ht="51" customHeight="1">
      <c r="A13" s="118">
        <v>4</v>
      </c>
      <c r="B13" s="120">
        <v>600</v>
      </c>
      <c r="C13" s="120">
        <v>60016</v>
      </c>
      <c r="D13" s="120">
        <v>6050</v>
      </c>
      <c r="E13" s="40" t="s">
        <v>26</v>
      </c>
      <c r="F13" s="121">
        <v>500000</v>
      </c>
      <c r="G13" s="121">
        <v>0</v>
      </c>
      <c r="H13" s="121">
        <v>0</v>
      </c>
      <c r="I13" s="121"/>
      <c r="J13" s="119" t="s">
        <v>712</v>
      </c>
      <c r="K13" s="121"/>
      <c r="L13" s="121">
        <v>200000</v>
      </c>
      <c r="M13" s="121">
        <v>300000</v>
      </c>
      <c r="N13" s="120" t="s">
        <v>717</v>
      </c>
    </row>
    <row r="14" spans="1:14" ht="88.5" customHeight="1">
      <c r="A14" s="118">
        <v>5</v>
      </c>
      <c r="B14" s="120">
        <v>600</v>
      </c>
      <c r="C14" s="120">
        <v>60016</v>
      </c>
      <c r="D14" s="120">
        <v>6050</v>
      </c>
      <c r="E14" s="40" t="s">
        <v>27</v>
      </c>
      <c r="F14" s="121">
        <v>100000</v>
      </c>
      <c r="G14" s="121">
        <v>100000</v>
      </c>
      <c r="H14" s="121">
        <v>100000</v>
      </c>
      <c r="I14" s="121"/>
      <c r="J14" s="119" t="s">
        <v>719</v>
      </c>
      <c r="K14" s="121">
        <v>0</v>
      </c>
      <c r="L14" s="121">
        <v>0</v>
      </c>
      <c r="M14" s="121">
        <v>0</v>
      </c>
      <c r="N14" s="120" t="s">
        <v>717</v>
      </c>
    </row>
    <row r="15" spans="1:14" ht="88.5" customHeight="1">
      <c r="A15" s="118">
        <v>6</v>
      </c>
      <c r="B15" s="120">
        <v>600</v>
      </c>
      <c r="C15" s="120">
        <v>60016</v>
      </c>
      <c r="D15" s="120">
        <v>6050</v>
      </c>
      <c r="E15" s="40" t="s">
        <v>28</v>
      </c>
      <c r="F15" s="121">
        <v>790000</v>
      </c>
      <c r="G15" s="121">
        <v>75000</v>
      </c>
      <c r="H15" s="121">
        <v>75000</v>
      </c>
      <c r="I15" s="121">
        <v>0</v>
      </c>
      <c r="J15" s="119" t="s">
        <v>719</v>
      </c>
      <c r="K15" s="121">
        <v>0</v>
      </c>
      <c r="L15" s="121">
        <v>150000</v>
      </c>
      <c r="M15" s="121">
        <v>375000</v>
      </c>
      <c r="N15" s="120" t="s">
        <v>717</v>
      </c>
    </row>
    <row r="16" spans="1:14" ht="57" customHeight="1">
      <c r="A16" s="118">
        <v>7</v>
      </c>
      <c r="B16" s="120">
        <v>600</v>
      </c>
      <c r="C16" s="120">
        <v>60016</v>
      </c>
      <c r="D16" s="120">
        <v>6050</v>
      </c>
      <c r="E16" s="40" t="s">
        <v>29</v>
      </c>
      <c r="F16" s="121">
        <v>150000</v>
      </c>
      <c r="G16" s="121">
        <v>0</v>
      </c>
      <c r="H16" s="121">
        <v>0</v>
      </c>
      <c r="I16" s="121">
        <v>0</v>
      </c>
      <c r="J16" s="119" t="s">
        <v>719</v>
      </c>
      <c r="K16" s="121">
        <v>0</v>
      </c>
      <c r="L16" s="121">
        <v>150000</v>
      </c>
      <c r="M16" s="121">
        <v>0</v>
      </c>
      <c r="N16" s="120" t="s">
        <v>717</v>
      </c>
    </row>
    <row r="17" spans="1:14" ht="54" customHeight="1">
      <c r="A17" s="118">
        <v>8</v>
      </c>
      <c r="B17" s="120">
        <v>600</v>
      </c>
      <c r="C17" s="120">
        <v>60016</v>
      </c>
      <c r="D17" s="120">
        <v>6050</v>
      </c>
      <c r="E17" s="40" t="s">
        <v>30</v>
      </c>
      <c r="F17" s="121">
        <v>240000</v>
      </c>
      <c r="G17" s="121">
        <v>0</v>
      </c>
      <c r="H17" s="121">
        <v>0</v>
      </c>
      <c r="I17" s="121">
        <v>0</v>
      </c>
      <c r="J17" s="119" t="s">
        <v>719</v>
      </c>
      <c r="K17" s="121">
        <v>0</v>
      </c>
      <c r="L17" s="121">
        <v>240000</v>
      </c>
      <c r="M17" s="121">
        <v>0</v>
      </c>
      <c r="N17" s="120" t="s">
        <v>717</v>
      </c>
    </row>
    <row r="18" spans="1:14" ht="54.75" customHeight="1">
      <c r="A18" s="118">
        <v>9</v>
      </c>
      <c r="B18" s="120">
        <v>600</v>
      </c>
      <c r="C18" s="120">
        <v>60016</v>
      </c>
      <c r="D18" s="120">
        <v>6050</v>
      </c>
      <c r="E18" s="40" t="s">
        <v>31</v>
      </c>
      <c r="F18" s="121">
        <v>200000</v>
      </c>
      <c r="G18" s="121">
        <v>0</v>
      </c>
      <c r="H18" s="121">
        <v>0</v>
      </c>
      <c r="I18" s="121">
        <v>0</v>
      </c>
      <c r="J18" s="119" t="s">
        <v>719</v>
      </c>
      <c r="K18" s="121">
        <v>0</v>
      </c>
      <c r="L18" s="121">
        <v>200000</v>
      </c>
      <c r="M18" s="121">
        <v>0</v>
      </c>
      <c r="N18" s="120" t="s">
        <v>717</v>
      </c>
    </row>
    <row r="19" spans="1:14" ht="59.25" customHeight="1">
      <c r="A19" s="118">
        <v>10</v>
      </c>
      <c r="B19" s="120">
        <v>600</v>
      </c>
      <c r="C19" s="120">
        <v>60016</v>
      </c>
      <c r="D19" s="120">
        <v>6050</v>
      </c>
      <c r="E19" s="40" t="s">
        <v>33</v>
      </c>
      <c r="F19" s="121">
        <v>50000</v>
      </c>
      <c r="G19" s="121">
        <v>0</v>
      </c>
      <c r="H19" s="121">
        <v>0</v>
      </c>
      <c r="I19" s="121">
        <v>0</v>
      </c>
      <c r="J19" s="119" t="s">
        <v>719</v>
      </c>
      <c r="K19" s="121">
        <v>0</v>
      </c>
      <c r="L19" s="121">
        <v>0</v>
      </c>
      <c r="M19" s="121">
        <v>50000</v>
      </c>
      <c r="N19" s="120" t="s">
        <v>717</v>
      </c>
    </row>
    <row r="20" spans="1:14" ht="60" customHeight="1">
      <c r="A20" s="118">
        <v>11</v>
      </c>
      <c r="B20" s="120">
        <v>754</v>
      </c>
      <c r="C20" s="120">
        <v>75495</v>
      </c>
      <c r="D20" s="120">
        <v>6059</v>
      </c>
      <c r="E20" s="40" t="s">
        <v>34</v>
      </c>
      <c r="F20" s="121">
        <v>100000</v>
      </c>
      <c r="G20" s="121">
        <v>100000</v>
      </c>
      <c r="H20" s="121">
        <v>25000</v>
      </c>
      <c r="I20" s="121">
        <v>0</v>
      </c>
      <c r="J20" s="119" t="s">
        <v>719</v>
      </c>
      <c r="K20" s="121">
        <v>75000</v>
      </c>
      <c r="L20" s="121">
        <v>0</v>
      </c>
      <c r="M20" s="121">
        <v>0</v>
      </c>
      <c r="N20" s="120" t="s">
        <v>717</v>
      </c>
    </row>
    <row r="21" spans="1:14" ht="69.75" customHeight="1">
      <c r="A21" s="118">
        <v>12</v>
      </c>
      <c r="B21" s="120">
        <v>801</v>
      </c>
      <c r="C21" s="120">
        <v>80101</v>
      </c>
      <c r="D21" s="120">
        <v>6050</v>
      </c>
      <c r="E21" s="40" t="s">
        <v>35</v>
      </c>
      <c r="F21" s="121">
        <v>640000</v>
      </c>
      <c r="G21" s="121">
        <v>640000</v>
      </c>
      <c r="H21" s="121">
        <v>64000</v>
      </c>
      <c r="I21" s="121">
        <v>576000</v>
      </c>
      <c r="J21" s="119" t="s">
        <v>719</v>
      </c>
      <c r="K21" s="121">
        <v>0</v>
      </c>
      <c r="L21" s="121">
        <v>0</v>
      </c>
      <c r="M21" s="121">
        <v>0</v>
      </c>
      <c r="N21" s="120" t="s">
        <v>717</v>
      </c>
    </row>
    <row r="22" spans="1:14" ht="56.25" customHeight="1">
      <c r="A22" s="118">
        <v>13</v>
      </c>
      <c r="B22" s="120">
        <v>801</v>
      </c>
      <c r="C22" s="120">
        <v>80104</v>
      </c>
      <c r="D22" s="120">
        <v>6050</v>
      </c>
      <c r="E22" s="40" t="s">
        <v>36</v>
      </c>
      <c r="F22" s="121">
        <v>168000</v>
      </c>
      <c r="G22" s="121">
        <v>168000</v>
      </c>
      <c r="H22" s="121">
        <v>17000</v>
      </c>
      <c r="I22" s="121">
        <v>151000</v>
      </c>
      <c r="J22" s="119" t="s">
        <v>719</v>
      </c>
      <c r="K22" s="121">
        <v>0</v>
      </c>
      <c r="L22" s="121">
        <v>0</v>
      </c>
      <c r="M22" s="121">
        <v>0</v>
      </c>
      <c r="N22" s="120" t="s">
        <v>717</v>
      </c>
    </row>
    <row r="23" spans="1:14" ht="58.5" customHeight="1">
      <c r="A23" s="118">
        <v>14</v>
      </c>
      <c r="B23" s="120">
        <v>801</v>
      </c>
      <c r="C23" s="120">
        <v>80110</v>
      </c>
      <c r="D23" s="120">
        <v>6050</v>
      </c>
      <c r="E23" s="40" t="s">
        <v>43</v>
      </c>
      <c r="F23" s="121">
        <v>90000</v>
      </c>
      <c r="G23" s="121">
        <v>0</v>
      </c>
      <c r="H23" s="121">
        <v>0</v>
      </c>
      <c r="I23" s="121">
        <v>0</v>
      </c>
      <c r="J23" s="119" t="s">
        <v>719</v>
      </c>
      <c r="K23" s="121">
        <v>0</v>
      </c>
      <c r="L23" s="121">
        <v>90000</v>
      </c>
      <c r="M23" s="121">
        <v>0</v>
      </c>
      <c r="N23" s="120" t="s">
        <v>717</v>
      </c>
    </row>
    <row r="24" spans="1:14" ht="69.75" customHeight="1">
      <c r="A24" s="118">
        <v>15</v>
      </c>
      <c r="B24" s="120">
        <v>900</v>
      </c>
      <c r="C24" s="120">
        <v>90001</v>
      </c>
      <c r="D24" s="120">
        <v>6059</v>
      </c>
      <c r="E24" s="40" t="s">
        <v>44</v>
      </c>
      <c r="F24" s="121">
        <v>1900000</v>
      </c>
      <c r="G24" s="121">
        <v>1840000</v>
      </c>
      <c r="H24" s="121">
        <v>0</v>
      </c>
      <c r="I24" s="121">
        <v>614500</v>
      </c>
      <c r="J24" s="119" t="s">
        <v>550</v>
      </c>
      <c r="K24" s="121">
        <v>1035500</v>
      </c>
      <c r="L24" s="121">
        <v>0</v>
      </c>
      <c r="M24" s="121">
        <v>0</v>
      </c>
      <c r="N24" s="120" t="s">
        <v>717</v>
      </c>
    </row>
    <row r="25" spans="1:14" ht="58.5" customHeight="1">
      <c r="A25" s="118">
        <v>16</v>
      </c>
      <c r="B25" s="120">
        <v>900</v>
      </c>
      <c r="C25" s="120">
        <v>90002</v>
      </c>
      <c r="D25" s="120">
        <v>6050</v>
      </c>
      <c r="E25" s="40" t="s">
        <v>45</v>
      </c>
      <c r="F25" s="121">
        <v>100000</v>
      </c>
      <c r="G25" s="121">
        <v>0</v>
      </c>
      <c r="H25" s="121">
        <v>0</v>
      </c>
      <c r="I25" s="121">
        <v>0</v>
      </c>
      <c r="J25" s="119" t="s">
        <v>719</v>
      </c>
      <c r="K25" s="121">
        <v>0</v>
      </c>
      <c r="L25" s="121">
        <v>50000</v>
      </c>
      <c r="M25" s="121">
        <v>50000</v>
      </c>
      <c r="N25" s="120" t="s">
        <v>717</v>
      </c>
    </row>
    <row r="26" spans="1:14" ht="57.75" customHeight="1">
      <c r="A26" s="118">
        <v>17</v>
      </c>
      <c r="B26" s="120">
        <v>900</v>
      </c>
      <c r="C26" s="120">
        <v>90003</v>
      </c>
      <c r="D26" s="120">
        <v>6060</v>
      </c>
      <c r="E26" s="40" t="s">
        <v>46</v>
      </c>
      <c r="F26" s="121">
        <v>350000</v>
      </c>
      <c r="G26" s="121">
        <v>350000</v>
      </c>
      <c r="H26" s="121">
        <v>35000</v>
      </c>
      <c r="I26" s="121">
        <v>315000</v>
      </c>
      <c r="J26" s="119" t="s">
        <v>719</v>
      </c>
      <c r="K26" s="121">
        <v>0</v>
      </c>
      <c r="L26" s="121">
        <v>0</v>
      </c>
      <c r="M26" s="121">
        <v>0</v>
      </c>
      <c r="N26" s="120" t="s">
        <v>717</v>
      </c>
    </row>
    <row r="27" spans="1:14" ht="84.75" customHeight="1">
      <c r="A27" s="118">
        <v>18</v>
      </c>
      <c r="B27" s="120">
        <v>921</v>
      </c>
      <c r="C27" s="120">
        <v>92195</v>
      </c>
      <c r="D27" s="120">
        <v>6059</v>
      </c>
      <c r="E27" s="40" t="s">
        <v>47</v>
      </c>
      <c r="F27" s="121">
        <v>3880000</v>
      </c>
      <c r="G27" s="121">
        <v>3830000</v>
      </c>
      <c r="H27" s="121">
        <v>375000</v>
      </c>
      <c r="I27" s="121">
        <v>500000</v>
      </c>
      <c r="J27" s="119" t="s">
        <v>551</v>
      </c>
      <c r="K27" s="121">
        <v>2561000</v>
      </c>
      <c r="L27" s="121">
        <v>0</v>
      </c>
      <c r="M27" s="121">
        <v>0</v>
      </c>
      <c r="N27" s="120" t="s">
        <v>717</v>
      </c>
    </row>
    <row r="28" spans="1:14" ht="71.25" customHeight="1">
      <c r="A28" s="118">
        <v>19</v>
      </c>
      <c r="B28" s="120">
        <v>926</v>
      </c>
      <c r="C28" s="120">
        <v>92695</v>
      </c>
      <c r="D28" s="120">
        <v>6059</v>
      </c>
      <c r="E28" s="40" t="s">
        <v>48</v>
      </c>
      <c r="F28" s="121">
        <v>2949500</v>
      </c>
      <c r="G28" s="121">
        <v>157000</v>
      </c>
      <c r="H28" s="121">
        <v>0</v>
      </c>
      <c r="I28" s="121">
        <v>157000</v>
      </c>
      <c r="J28" s="119" t="s">
        <v>49</v>
      </c>
      <c r="K28" s="121"/>
      <c r="L28" s="121">
        <v>2769500</v>
      </c>
      <c r="M28" s="121">
        <v>0</v>
      </c>
      <c r="N28" s="120" t="s">
        <v>717</v>
      </c>
    </row>
    <row r="29" spans="1:14" ht="22.5" customHeight="1">
      <c r="A29" s="195" t="s">
        <v>50</v>
      </c>
      <c r="B29" s="195"/>
      <c r="C29" s="195"/>
      <c r="D29" s="195"/>
      <c r="E29" s="195"/>
      <c r="F29" s="121">
        <f>SUM(F10:F28)</f>
        <v>14232800</v>
      </c>
      <c r="G29" s="121">
        <f aca="true" t="shared" si="0" ref="G29:M29">SUM(G10:G28)</f>
        <v>8750300</v>
      </c>
      <c r="H29" s="121">
        <f t="shared" si="0"/>
        <v>766300</v>
      </c>
      <c r="I29" s="121">
        <f t="shared" si="0"/>
        <v>2667250</v>
      </c>
      <c r="J29" s="121">
        <v>584000</v>
      </c>
      <c r="K29" s="121">
        <f t="shared" si="0"/>
        <v>4732750</v>
      </c>
      <c r="L29" s="121">
        <f t="shared" si="0"/>
        <v>4359500</v>
      </c>
      <c r="M29" s="121">
        <f t="shared" si="0"/>
        <v>800000</v>
      </c>
      <c r="N29" s="32" t="s">
        <v>655</v>
      </c>
    </row>
    <row r="31" ht="12.75">
      <c r="A31" s="115" t="s">
        <v>13</v>
      </c>
    </row>
    <row r="32" ht="12.75">
      <c r="A32" s="115" t="s">
        <v>51</v>
      </c>
    </row>
    <row r="33" ht="12.75">
      <c r="A33" s="115" t="s">
        <v>15</v>
      </c>
    </row>
    <row r="34" ht="12.75">
      <c r="A34" s="115" t="s">
        <v>16</v>
      </c>
    </row>
    <row r="35" ht="12.75">
      <c r="A35" s="115" t="s">
        <v>17</v>
      </c>
    </row>
    <row r="36" ht="12.75">
      <c r="A36" s="123"/>
    </row>
  </sheetData>
  <mergeCells count="19">
    <mergeCell ref="E4:E8"/>
    <mergeCell ref="F4:F8"/>
    <mergeCell ref="G4:M4"/>
    <mergeCell ref="N4:N8"/>
    <mergeCell ref="G5:G8"/>
    <mergeCell ref="A4:A8"/>
    <mergeCell ref="B4:B8"/>
    <mergeCell ref="C4:C8"/>
    <mergeCell ref="D4:D8"/>
    <mergeCell ref="M1:N1"/>
    <mergeCell ref="A29:E29"/>
    <mergeCell ref="H5:K5"/>
    <mergeCell ref="L5:L8"/>
    <mergeCell ref="M5:M8"/>
    <mergeCell ref="H6:H8"/>
    <mergeCell ref="I6:I8"/>
    <mergeCell ref="J6:J8"/>
    <mergeCell ref="K6:K8"/>
    <mergeCell ref="A2:N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B1">
      <selection activeCell="J1" sqref="J1:K1"/>
    </sheetView>
  </sheetViews>
  <sheetFormatPr defaultColWidth="9.00390625" defaultRowHeight="12.75"/>
  <cols>
    <col min="1" max="1" width="6.625" style="127" customWidth="1"/>
    <col min="2" max="2" width="8.875" style="127" bestFit="1" customWidth="1"/>
    <col min="3" max="3" width="32.375" style="127" customWidth="1"/>
    <col min="4" max="7" width="11.625" style="127" customWidth="1"/>
    <col min="8" max="10" width="10.75390625" style="127" customWidth="1"/>
    <col min="11" max="11" width="11.75390625" style="127" customWidth="1"/>
    <col min="12" max="16384" width="9.125" style="125" customWidth="1"/>
  </cols>
  <sheetData>
    <row r="1" spans="10:11" ht="12.75">
      <c r="J1" s="229" t="s">
        <v>686</v>
      </c>
      <c r="K1" s="229"/>
    </row>
    <row r="2" spans="1:11" ht="18.75">
      <c r="A2" s="233" t="s">
        <v>52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8.75">
      <c r="A3" s="234" t="s">
        <v>53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1" ht="12.75">
      <c r="A4" s="126"/>
      <c r="B4" s="126"/>
      <c r="C4" s="126"/>
      <c r="D4" s="126"/>
      <c r="E4" s="126"/>
      <c r="K4" s="128" t="s">
        <v>54</v>
      </c>
    </row>
    <row r="5" spans="1:11" ht="18.75" customHeight="1">
      <c r="A5" s="228" t="s">
        <v>699</v>
      </c>
      <c r="B5" s="228" t="s">
        <v>55</v>
      </c>
      <c r="C5" s="235" t="s">
        <v>56</v>
      </c>
      <c r="D5" s="228" t="s">
        <v>57</v>
      </c>
      <c r="E5" s="228" t="s">
        <v>643</v>
      </c>
      <c r="F5" s="228"/>
      <c r="G5" s="228"/>
      <c r="H5" s="228"/>
      <c r="I5" s="228"/>
      <c r="J5" s="228"/>
      <c r="K5" s="228"/>
    </row>
    <row r="6" spans="1:11" ht="20.25" customHeight="1">
      <c r="A6" s="228"/>
      <c r="B6" s="228"/>
      <c r="C6" s="236"/>
      <c r="D6" s="228"/>
      <c r="E6" s="228" t="s">
        <v>58</v>
      </c>
      <c r="F6" s="228" t="s">
        <v>638</v>
      </c>
      <c r="G6" s="228"/>
      <c r="H6" s="228"/>
      <c r="I6" s="228"/>
      <c r="J6" s="228"/>
      <c r="K6" s="228" t="s">
        <v>59</v>
      </c>
    </row>
    <row r="7" spans="1:11" ht="51">
      <c r="A7" s="228"/>
      <c r="B7" s="228"/>
      <c r="C7" s="237"/>
      <c r="D7" s="228"/>
      <c r="E7" s="228"/>
      <c r="F7" s="129" t="s">
        <v>60</v>
      </c>
      <c r="G7" s="129" t="s">
        <v>61</v>
      </c>
      <c r="H7" s="129" t="s">
        <v>62</v>
      </c>
      <c r="I7" s="129" t="s">
        <v>63</v>
      </c>
      <c r="J7" s="129" t="s">
        <v>64</v>
      </c>
      <c r="K7" s="228"/>
    </row>
    <row r="8" spans="1:11" ht="6" customHeight="1">
      <c r="A8" s="130">
        <v>1</v>
      </c>
      <c r="B8" s="130">
        <v>2</v>
      </c>
      <c r="C8" s="130">
        <v>4</v>
      </c>
      <c r="D8" s="130">
        <v>5</v>
      </c>
      <c r="E8" s="130">
        <v>6</v>
      </c>
      <c r="F8" s="130">
        <v>7</v>
      </c>
      <c r="G8" s="130">
        <v>8</v>
      </c>
      <c r="H8" s="130">
        <v>9</v>
      </c>
      <c r="I8" s="130">
        <v>10</v>
      </c>
      <c r="J8" s="130">
        <v>11</v>
      </c>
      <c r="K8" s="130">
        <v>12</v>
      </c>
    </row>
    <row r="9" spans="1:11" ht="13.5" customHeight="1">
      <c r="A9" s="131" t="s">
        <v>65</v>
      </c>
      <c r="B9" s="132"/>
      <c r="C9" s="133" t="s">
        <v>66</v>
      </c>
      <c r="D9" s="134">
        <f>SUM(D10)</f>
        <v>200</v>
      </c>
      <c r="E9" s="134">
        <f aca="true" t="shared" si="0" ref="E9:K9">SUM(E10)</f>
        <v>200</v>
      </c>
      <c r="F9" s="134">
        <f t="shared" si="0"/>
        <v>0</v>
      </c>
      <c r="G9" s="134">
        <f t="shared" si="0"/>
        <v>0</v>
      </c>
      <c r="H9" s="134">
        <f t="shared" si="0"/>
        <v>0</v>
      </c>
      <c r="I9" s="134">
        <f t="shared" si="0"/>
        <v>0</v>
      </c>
      <c r="J9" s="134">
        <f t="shared" si="0"/>
        <v>0</v>
      </c>
      <c r="K9" s="134">
        <f t="shared" si="0"/>
        <v>0</v>
      </c>
    </row>
    <row r="10" spans="1:11" ht="12.75">
      <c r="A10" s="135"/>
      <c r="B10" s="135" t="s">
        <v>67</v>
      </c>
      <c r="C10" s="136" t="s">
        <v>68</v>
      </c>
      <c r="D10" s="137">
        <f>SUM(E10,K10)</f>
        <v>200</v>
      </c>
      <c r="E10" s="137">
        <v>200</v>
      </c>
      <c r="F10" s="137"/>
      <c r="G10" s="137"/>
      <c r="H10" s="137"/>
      <c r="I10" s="137"/>
      <c r="J10" s="137"/>
      <c r="K10" s="137"/>
    </row>
    <row r="11" spans="1:11" ht="38.25">
      <c r="A11" s="135" t="s">
        <v>69</v>
      </c>
      <c r="B11" s="135"/>
      <c r="C11" s="136" t="s">
        <v>70</v>
      </c>
      <c r="D11" s="137">
        <f>SUM(D12:D13)</f>
        <v>17654200</v>
      </c>
      <c r="E11" s="137">
        <f aca="true" t="shared" si="1" ref="E11:K11">SUM(E12:E13)</f>
        <v>17304200</v>
      </c>
      <c r="F11" s="137">
        <f t="shared" si="1"/>
        <v>2287000</v>
      </c>
      <c r="G11" s="137">
        <f t="shared" si="1"/>
        <v>482500</v>
      </c>
      <c r="H11" s="137">
        <f t="shared" si="1"/>
        <v>0</v>
      </c>
      <c r="I11" s="137">
        <f t="shared" si="1"/>
        <v>0</v>
      </c>
      <c r="J11" s="137">
        <f t="shared" si="1"/>
        <v>0</v>
      </c>
      <c r="K11" s="137">
        <f t="shared" si="1"/>
        <v>350000</v>
      </c>
    </row>
    <row r="12" spans="1:11" ht="12.75">
      <c r="A12" s="135"/>
      <c r="B12" s="135" t="s">
        <v>71</v>
      </c>
      <c r="C12" s="136" t="s">
        <v>72</v>
      </c>
      <c r="D12" s="137">
        <f aca="true" t="shared" si="2" ref="D12:D83">SUM(E12,K12)</f>
        <v>13097300</v>
      </c>
      <c r="E12" s="137">
        <v>12957300</v>
      </c>
      <c r="F12" s="137">
        <v>1110000</v>
      </c>
      <c r="G12" s="137">
        <v>236500</v>
      </c>
      <c r="H12" s="137"/>
      <c r="I12" s="137"/>
      <c r="J12" s="137"/>
      <c r="K12" s="137">
        <v>140000</v>
      </c>
    </row>
    <row r="13" spans="1:11" ht="12.75">
      <c r="A13" s="135"/>
      <c r="B13" s="135" t="s">
        <v>73</v>
      </c>
      <c r="C13" s="136" t="s">
        <v>74</v>
      </c>
      <c r="D13" s="137">
        <f t="shared" si="2"/>
        <v>4556900</v>
      </c>
      <c r="E13" s="137">
        <v>4346900</v>
      </c>
      <c r="F13" s="137">
        <v>1177000</v>
      </c>
      <c r="G13" s="137">
        <v>246000</v>
      </c>
      <c r="H13" s="137"/>
      <c r="I13" s="137"/>
      <c r="J13" s="137"/>
      <c r="K13" s="137">
        <v>210000</v>
      </c>
    </row>
    <row r="14" spans="1:11" ht="12.75">
      <c r="A14" s="135" t="s">
        <v>75</v>
      </c>
      <c r="B14" s="135"/>
      <c r="C14" s="136" t="s">
        <v>76</v>
      </c>
      <c r="D14" s="137">
        <f>SUM(D15:D16)</f>
        <v>2130300</v>
      </c>
      <c r="E14" s="137">
        <f aca="true" t="shared" si="3" ref="E14:K14">SUM(E15:E16)</f>
        <v>465000</v>
      </c>
      <c r="F14" s="137">
        <f t="shared" si="3"/>
        <v>0</v>
      </c>
      <c r="G14" s="137">
        <f t="shared" si="3"/>
        <v>0</v>
      </c>
      <c r="H14" s="137">
        <f t="shared" si="3"/>
        <v>0</v>
      </c>
      <c r="I14" s="137">
        <f t="shared" si="3"/>
        <v>0</v>
      </c>
      <c r="J14" s="137">
        <f t="shared" si="3"/>
        <v>0</v>
      </c>
      <c r="K14" s="137">
        <f t="shared" si="3"/>
        <v>1665300</v>
      </c>
    </row>
    <row r="15" spans="1:11" ht="12.75">
      <c r="A15" s="135"/>
      <c r="B15" s="135" t="s">
        <v>77</v>
      </c>
      <c r="C15" s="136" t="s">
        <v>78</v>
      </c>
      <c r="D15" s="137">
        <f t="shared" si="2"/>
        <v>65000</v>
      </c>
      <c r="E15" s="137">
        <v>65000</v>
      </c>
      <c r="F15" s="137"/>
      <c r="G15" s="137"/>
      <c r="H15" s="137"/>
      <c r="I15" s="137"/>
      <c r="J15" s="137"/>
      <c r="K15" s="137">
        <v>0</v>
      </c>
    </row>
    <row r="16" spans="1:11" ht="12.75">
      <c r="A16" s="135"/>
      <c r="B16" s="135" t="s">
        <v>79</v>
      </c>
      <c r="C16" s="136" t="s">
        <v>80</v>
      </c>
      <c r="D16" s="137">
        <f t="shared" si="2"/>
        <v>2065300</v>
      </c>
      <c r="E16" s="137">
        <v>400000</v>
      </c>
      <c r="F16" s="137"/>
      <c r="G16" s="137"/>
      <c r="H16" s="137"/>
      <c r="I16" s="137"/>
      <c r="J16" s="137"/>
      <c r="K16" s="137">
        <v>1665300</v>
      </c>
    </row>
    <row r="17" spans="1:11" ht="12.75">
      <c r="A17" s="135" t="s">
        <v>81</v>
      </c>
      <c r="B17" s="135"/>
      <c r="C17" s="136" t="s">
        <v>82</v>
      </c>
      <c r="D17" s="137">
        <f>SUM(D18)</f>
        <v>2000</v>
      </c>
      <c r="E17" s="137">
        <f aca="true" t="shared" si="4" ref="E17:K17">SUM(E18)</f>
        <v>2000</v>
      </c>
      <c r="F17" s="137">
        <f t="shared" si="4"/>
        <v>0</v>
      </c>
      <c r="G17" s="137">
        <f t="shared" si="4"/>
        <v>0</v>
      </c>
      <c r="H17" s="137">
        <f t="shared" si="4"/>
        <v>2000</v>
      </c>
      <c r="I17" s="137">
        <f t="shared" si="4"/>
        <v>0</v>
      </c>
      <c r="J17" s="137">
        <f t="shared" si="4"/>
        <v>0</v>
      </c>
      <c r="K17" s="137">
        <f t="shared" si="4"/>
        <v>0</v>
      </c>
    </row>
    <row r="18" spans="1:11" ht="12.75">
      <c r="A18" s="135"/>
      <c r="B18" s="135" t="s">
        <v>83</v>
      </c>
      <c r="C18" s="136" t="s">
        <v>84</v>
      </c>
      <c r="D18" s="137">
        <f t="shared" si="2"/>
        <v>2000</v>
      </c>
      <c r="E18" s="137">
        <v>2000</v>
      </c>
      <c r="F18" s="137"/>
      <c r="G18" s="137"/>
      <c r="H18" s="137">
        <v>2000</v>
      </c>
      <c r="I18" s="137"/>
      <c r="J18" s="137"/>
      <c r="K18" s="137">
        <v>0</v>
      </c>
    </row>
    <row r="19" spans="1:11" ht="12.75">
      <c r="A19" s="135" t="s">
        <v>85</v>
      </c>
      <c r="B19" s="135"/>
      <c r="C19" s="136" t="s">
        <v>86</v>
      </c>
      <c r="D19" s="137">
        <f>SUM(D20)</f>
        <v>2004800</v>
      </c>
      <c r="E19" s="137">
        <f aca="true" t="shared" si="5" ref="E19:K19">SUM(E20)</f>
        <v>1954800</v>
      </c>
      <c r="F19" s="137">
        <f t="shared" si="5"/>
        <v>0</v>
      </c>
      <c r="G19" s="137">
        <f t="shared" si="5"/>
        <v>0</v>
      </c>
      <c r="H19" s="137">
        <f t="shared" si="5"/>
        <v>0</v>
      </c>
      <c r="I19" s="137">
        <f t="shared" si="5"/>
        <v>0</v>
      </c>
      <c r="J19" s="137">
        <f t="shared" si="5"/>
        <v>0</v>
      </c>
      <c r="K19" s="137">
        <f t="shared" si="5"/>
        <v>50000</v>
      </c>
    </row>
    <row r="20" spans="1:11" ht="25.5">
      <c r="A20" s="135"/>
      <c r="B20" s="135" t="s">
        <v>87</v>
      </c>
      <c r="C20" s="136" t="s">
        <v>88</v>
      </c>
      <c r="D20" s="137">
        <f>SUM(E20,K20)</f>
        <v>2004800</v>
      </c>
      <c r="E20" s="137">
        <v>1954800</v>
      </c>
      <c r="F20" s="137"/>
      <c r="G20" s="137"/>
      <c r="H20" s="137"/>
      <c r="I20" s="137"/>
      <c r="J20" s="137"/>
      <c r="K20" s="137">
        <v>50000</v>
      </c>
    </row>
    <row r="21" spans="1:11" ht="12.75">
      <c r="A21" s="135" t="s">
        <v>89</v>
      </c>
      <c r="B21" s="135"/>
      <c r="C21" s="136" t="s">
        <v>90</v>
      </c>
      <c r="D21" s="137">
        <f>SUM(D22)</f>
        <v>45770</v>
      </c>
      <c r="E21" s="137">
        <f aca="true" t="shared" si="6" ref="E21:K21">SUM(E22)</f>
        <v>45770</v>
      </c>
      <c r="F21" s="137">
        <f t="shared" si="6"/>
        <v>5400</v>
      </c>
      <c r="G21" s="137">
        <f t="shared" si="6"/>
        <v>370</v>
      </c>
      <c r="H21" s="137">
        <f t="shared" si="6"/>
        <v>0</v>
      </c>
      <c r="I21" s="137">
        <f t="shared" si="6"/>
        <v>0</v>
      </c>
      <c r="J21" s="137">
        <f t="shared" si="6"/>
        <v>0</v>
      </c>
      <c r="K21" s="137">
        <f t="shared" si="6"/>
        <v>0</v>
      </c>
    </row>
    <row r="22" spans="1:11" ht="25.5">
      <c r="A22" s="135"/>
      <c r="B22" s="135" t="s">
        <v>91</v>
      </c>
      <c r="C22" s="136" t="s">
        <v>92</v>
      </c>
      <c r="D22" s="137">
        <f t="shared" si="2"/>
        <v>45770</v>
      </c>
      <c r="E22" s="137">
        <v>45770</v>
      </c>
      <c r="F22" s="137">
        <v>5400</v>
      </c>
      <c r="G22" s="137">
        <v>370</v>
      </c>
      <c r="H22" s="137"/>
      <c r="I22" s="137"/>
      <c r="J22" s="137"/>
      <c r="K22" s="137">
        <v>0</v>
      </c>
    </row>
    <row r="23" spans="1:11" ht="12.75">
      <c r="A23" s="135" t="s">
        <v>93</v>
      </c>
      <c r="B23" s="135"/>
      <c r="C23" s="136" t="s">
        <v>94</v>
      </c>
      <c r="D23" s="137">
        <f>SUM(D24:D28)</f>
        <v>3361170</v>
      </c>
      <c r="E23" s="137">
        <f aca="true" t="shared" si="7" ref="E23:K23">SUM(E24:E28)</f>
        <v>3331170</v>
      </c>
      <c r="F23" s="137">
        <f t="shared" si="7"/>
        <v>2022421</v>
      </c>
      <c r="G23" s="137">
        <f t="shared" si="7"/>
        <v>392648</v>
      </c>
      <c r="H23" s="137">
        <f t="shared" si="7"/>
        <v>0</v>
      </c>
      <c r="I23" s="137">
        <f t="shared" si="7"/>
        <v>0</v>
      </c>
      <c r="J23" s="137">
        <f t="shared" si="7"/>
        <v>0</v>
      </c>
      <c r="K23" s="137">
        <f t="shared" si="7"/>
        <v>30000</v>
      </c>
    </row>
    <row r="24" spans="1:11" ht="12.75">
      <c r="A24" s="135"/>
      <c r="B24" s="135" t="s">
        <v>95</v>
      </c>
      <c r="C24" s="136" t="s">
        <v>96</v>
      </c>
      <c r="D24" s="137">
        <f t="shared" si="2"/>
        <v>105841</v>
      </c>
      <c r="E24" s="137">
        <v>105841</v>
      </c>
      <c r="F24" s="137">
        <v>82461</v>
      </c>
      <c r="G24" s="137">
        <v>16228</v>
      </c>
      <c r="H24" s="137"/>
      <c r="I24" s="137"/>
      <c r="J24" s="137"/>
      <c r="K24" s="137">
        <v>0</v>
      </c>
    </row>
    <row r="25" spans="1:11" ht="25.5">
      <c r="A25" s="135"/>
      <c r="B25" s="135" t="s">
        <v>97</v>
      </c>
      <c r="C25" s="136" t="s">
        <v>98</v>
      </c>
      <c r="D25" s="137">
        <f t="shared" si="2"/>
        <v>210300</v>
      </c>
      <c r="E25" s="137">
        <v>210300</v>
      </c>
      <c r="F25" s="137"/>
      <c r="G25" s="137"/>
      <c r="H25" s="137"/>
      <c r="I25" s="137"/>
      <c r="J25" s="137"/>
      <c r="K25" s="137">
        <v>0</v>
      </c>
    </row>
    <row r="26" spans="1:11" ht="25.5">
      <c r="A26" s="138"/>
      <c r="B26" s="135" t="s">
        <v>99</v>
      </c>
      <c r="C26" s="136" t="s">
        <v>100</v>
      </c>
      <c r="D26" s="137">
        <f t="shared" si="2"/>
        <v>2614549</v>
      </c>
      <c r="E26" s="137">
        <v>2584549</v>
      </c>
      <c r="F26" s="137">
        <v>1727000</v>
      </c>
      <c r="G26" s="137">
        <v>334900</v>
      </c>
      <c r="H26" s="137"/>
      <c r="I26" s="137"/>
      <c r="J26" s="137"/>
      <c r="K26" s="137">
        <v>30000</v>
      </c>
    </row>
    <row r="27" spans="1:11" ht="25.5">
      <c r="A27" s="138"/>
      <c r="B27" s="135" t="s">
        <v>101</v>
      </c>
      <c r="C27" s="136" t="s">
        <v>102</v>
      </c>
      <c r="D27" s="137">
        <f t="shared" si="2"/>
        <v>160000</v>
      </c>
      <c r="E27" s="137">
        <v>160000</v>
      </c>
      <c r="F27" s="137">
        <v>20000</v>
      </c>
      <c r="G27" s="137"/>
      <c r="H27" s="137"/>
      <c r="I27" s="137"/>
      <c r="J27" s="137"/>
      <c r="K27" s="137">
        <v>0</v>
      </c>
    </row>
    <row r="28" spans="1:11" ht="12.75">
      <c r="A28" s="138"/>
      <c r="B28" s="135" t="s">
        <v>103</v>
      </c>
      <c r="C28" s="136" t="s">
        <v>84</v>
      </c>
      <c r="D28" s="137">
        <f t="shared" si="2"/>
        <v>270480</v>
      </c>
      <c r="E28" s="137">
        <v>270480</v>
      </c>
      <c r="F28" s="137">
        <v>192960</v>
      </c>
      <c r="G28" s="137">
        <v>41520</v>
      </c>
      <c r="H28" s="137"/>
      <c r="I28" s="137"/>
      <c r="J28" s="137"/>
      <c r="K28" s="137">
        <v>0</v>
      </c>
    </row>
    <row r="29" spans="1:11" ht="51">
      <c r="A29" s="138">
        <v>751</v>
      </c>
      <c r="B29" s="135"/>
      <c r="C29" s="136" t="s">
        <v>104</v>
      </c>
      <c r="D29" s="137">
        <f>SUM(D30)</f>
        <v>3420</v>
      </c>
      <c r="E29" s="137">
        <f aca="true" t="shared" si="8" ref="E29:K29">SUM(E30)</f>
        <v>3420</v>
      </c>
      <c r="F29" s="137">
        <f t="shared" si="8"/>
        <v>2383</v>
      </c>
      <c r="G29" s="137">
        <f t="shared" si="8"/>
        <v>462</v>
      </c>
      <c r="H29" s="137">
        <f t="shared" si="8"/>
        <v>0</v>
      </c>
      <c r="I29" s="137">
        <f t="shared" si="8"/>
        <v>0</v>
      </c>
      <c r="J29" s="137">
        <f t="shared" si="8"/>
        <v>0</v>
      </c>
      <c r="K29" s="137">
        <f t="shared" si="8"/>
        <v>0</v>
      </c>
    </row>
    <row r="30" spans="1:11" ht="25.5">
      <c r="A30" s="138"/>
      <c r="B30" s="135" t="s">
        <v>105</v>
      </c>
      <c r="C30" s="136" t="s">
        <v>106</v>
      </c>
      <c r="D30" s="137">
        <f t="shared" si="2"/>
        <v>3420</v>
      </c>
      <c r="E30" s="137">
        <v>3420</v>
      </c>
      <c r="F30" s="137">
        <v>2383</v>
      </c>
      <c r="G30" s="137">
        <v>462</v>
      </c>
      <c r="H30" s="137"/>
      <c r="I30" s="137"/>
      <c r="J30" s="137"/>
      <c r="K30" s="137">
        <v>0</v>
      </c>
    </row>
    <row r="31" spans="1:11" ht="12.75">
      <c r="A31" s="138">
        <v>752</v>
      </c>
      <c r="B31" s="135"/>
      <c r="C31" s="136" t="s">
        <v>107</v>
      </c>
      <c r="D31" s="137">
        <f>SUM(D32)</f>
        <v>6000</v>
      </c>
      <c r="E31" s="137">
        <f aca="true" t="shared" si="9" ref="E31:K31">SUM(E32)</f>
        <v>6000</v>
      </c>
      <c r="F31" s="137">
        <f t="shared" si="9"/>
        <v>0</v>
      </c>
      <c r="G31" s="137">
        <f t="shared" si="9"/>
        <v>0</v>
      </c>
      <c r="H31" s="137">
        <f t="shared" si="9"/>
        <v>0</v>
      </c>
      <c r="I31" s="137">
        <f t="shared" si="9"/>
        <v>0</v>
      </c>
      <c r="J31" s="137">
        <f t="shared" si="9"/>
        <v>0</v>
      </c>
      <c r="K31" s="137">
        <f t="shared" si="9"/>
        <v>0</v>
      </c>
    </row>
    <row r="32" spans="1:11" ht="12.75">
      <c r="A32" s="138"/>
      <c r="B32" s="135" t="s">
        <v>108</v>
      </c>
      <c r="C32" s="136" t="s">
        <v>109</v>
      </c>
      <c r="D32" s="137">
        <f t="shared" si="2"/>
        <v>6000</v>
      </c>
      <c r="E32" s="137">
        <v>6000</v>
      </c>
      <c r="F32" s="137"/>
      <c r="G32" s="137"/>
      <c r="H32" s="137"/>
      <c r="I32" s="137"/>
      <c r="J32" s="137"/>
      <c r="K32" s="137">
        <v>0</v>
      </c>
    </row>
    <row r="33" spans="1:11" ht="25.5">
      <c r="A33" s="138">
        <v>754</v>
      </c>
      <c r="B33" s="135"/>
      <c r="C33" s="136" t="s">
        <v>110</v>
      </c>
      <c r="D33" s="137">
        <f>SUM(D34:D37)</f>
        <v>512740</v>
      </c>
      <c r="E33" s="137">
        <f aca="true" t="shared" si="10" ref="E33:K33">SUM(E34:E37)</f>
        <v>352740</v>
      </c>
      <c r="F33" s="137">
        <f t="shared" si="10"/>
        <v>167440</v>
      </c>
      <c r="G33" s="137">
        <f t="shared" si="10"/>
        <v>34750</v>
      </c>
      <c r="H33" s="137">
        <f t="shared" si="10"/>
        <v>0</v>
      </c>
      <c r="I33" s="137">
        <f t="shared" si="10"/>
        <v>0</v>
      </c>
      <c r="J33" s="137">
        <f t="shared" si="10"/>
        <v>0</v>
      </c>
      <c r="K33" s="137">
        <f t="shared" si="10"/>
        <v>160000</v>
      </c>
    </row>
    <row r="34" spans="1:11" ht="12.75">
      <c r="A34" s="138"/>
      <c r="B34" s="135" t="s">
        <v>111</v>
      </c>
      <c r="C34" s="136" t="s">
        <v>112</v>
      </c>
      <c r="D34" s="137">
        <f t="shared" si="2"/>
        <v>130340</v>
      </c>
      <c r="E34" s="137">
        <v>130340</v>
      </c>
      <c r="F34" s="137">
        <v>24740</v>
      </c>
      <c r="G34" s="137">
        <v>5150</v>
      </c>
      <c r="H34" s="137"/>
      <c r="I34" s="137"/>
      <c r="J34" s="137"/>
      <c r="K34" s="137">
        <v>0</v>
      </c>
    </row>
    <row r="35" spans="1:11" ht="12.75">
      <c r="A35" s="138"/>
      <c r="B35" s="135" t="s">
        <v>113</v>
      </c>
      <c r="C35" s="136" t="s">
        <v>114</v>
      </c>
      <c r="D35" s="137">
        <f t="shared" si="2"/>
        <v>21000</v>
      </c>
      <c r="E35" s="137">
        <v>21000</v>
      </c>
      <c r="F35" s="137"/>
      <c r="G35" s="137"/>
      <c r="H35" s="137"/>
      <c r="I35" s="137"/>
      <c r="J35" s="137"/>
      <c r="K35" s="137">
        <v>0</v>
      </c>
    </row>
    <row r="36" spans="1:11" ht="12.75">
      <c r="A36" s="138"/>
      <c r="B36" s="135" t="s">
        <v>115</v>
      </c>
      <c r="C36" s="136" t="s">
        <v>116</v>
      </c>
      <c r="D36" s="137">
        <f t="shared" si="2"/>
        <v>261400</v>
      </c>
      <c r="E36" s="137">
        <v>201400</v>
      </c>
      <c r="F36" s="137">
        <v>142700</v>
      </c>
      <c r="G36" s="137">
        <v>29600</v>
      </c>
      <c r="H36" s="137"/>
      <c r="I36" s="137"/>
      <c r="J36" s="137"/>
      <c r="K36" s="137">
        <v>60000</v>
      </c>
    </row>
    <row r="37" spans="1:11" ht="12.75">
      <c r="A37" s="138"/>
      <c r="B37" s="135" t="s">
        <v>117</v>
      </c>
      <c r="C37" s="136" t="s">
        <v>84</v>
      </c>
      <c r="D37" s="137">
        <f t="shared" si="2"/>
        <v>100000</v>
      </c>
      <c r="E37" s="137"/>
      <c r="F37" s="137"/>
      <c r="G37" s="137"/>
      <c r="H37" s="137"/>
      <c r="I37" s="137"/>
      <c r="J37" s="137"/>
      <c r="K37" s="137">
        <v>100000</v>
      </c>
    </row>
    <row r="38" spans="1:11" ht="76.5">
      <c r="A38" s="138">
        <v>756</v>
      </c>
      <c r="B38" s="135"/>
      <c r="C38" s="136" t="s">
        <v>118</v>
      </c>
      <c r="D38" s="137">
        <f>SUM(D39)</f>
        <v>72050</v>
      </c>
      <c r="E38" s="137">
        <f aca="true" t="shared" si="11" ref="E38:K38">SUM(E39)</f>
        <v>72050</v>
      </c>
      <c r="F38" s="137">
        <f t="shared" si="11"/>
        <v>23000</v>
      </c>
      <c r="G38" s="137">
        <f t="shared" si="11"/>
        <v>4550</v>
      </c>
      <c r="H38" s="137">
        <f t="shared" si="11"/>
        <v>0</v>
      </c>
      <c r="I38" s="137">
        <f t="shared" si="11"/>
        <v>0</v>
      </c>
      <c r="J38" s="137">
        <f t="shared" si="11"/>
        <v>0</v>
      </c>
      <c r="K38" s="137">
        <f t="shared" si="11"/>
        <v>0</v>
      </c>
    </row>
    <row r="39" spans="1:11" ht="38.25">
      <c r="A39" s="139"/>
      <c r="B39" s="135" t="s">
        <v>119</v>
      </c>
      <c r="C39" s="136" t="s">
        <v>120</v>
      </c>
      <c r="D39" s="137">
        <f t="shared" si="2"/>
        <v>72050</v>
      </c>
      <c r="E39" s="137">
        <v>72050</v>
      </c>
      <c r="F39" s="137">
        <v>23000</v>
      </c>
      <c r="G39" s="137">
        <v>4550</v>
      </c>
      <c r="H39" s="137"/>
      <c r="I39" s="137"/>
      <c r="J39" s="137"/>
      <c r="K39" s="137">
        <v>0</v>
      </c>
    </row>
    <row r="40" spans="1:11" ht="12.75">
      <c r="A40" s="139">
        <v>757</v>
      </c>
      <c r="B40" s="135"/>
      <c r="C40" s="136" t="s">
        <v>121</v>
      </c>
      <c r="D40" s="137">
        <f>SUM(D41)</f>
        <v>655000</v>
      </c>
      <c r="E40" s="137">
        <f aca="true" t="shared" si="12" ref="E40:K40">SUM(E41)</f>
        <v>655000</v>
      </c>
      <c r="F40" s="137">
        <f t="shared" si="12"/>
        <v>0</v>
      </c>
      <c r="G40" s="137">
        <f t="shared" si="12"/>
        <v>0</v>
      </c>
      <c r="H40" s="137">
        <f t="shared" si="12"/>
        <v>0</v>
      </c>
      <c r="I40" s="137">
        <f t="shared" si="12"/>
        <v>655000</v>
      </c>
      <c r="J40" s="137">
        <f t="shared" si="12"/>
        <v>0</v>
      </c>
      <c r="K40" s="137">
        <f t="shared" si="12"/>
        <v>0</v>
      </c>
    </row>
    <row r="41" spans="1:11" ht="38.25">
      <c r="A41" s="139"/>
      <c r="B41" s="135" t="s">
        <v>122</v>
      </c>
      <c r="C41" s="136" t="s">
        <v>123</v>
      </c>
      <c r="D41" s="137">
        <f t="shared" si="2"/>
        <v>655000</v>
      </c>
      <c r="E41" s="137">
        <v>655000</v>
      </c>
      <c r="F41" s="137"/>
      <c r="G41" s="137"/>
      <c r="H41" s="137"/>
      <c r="I41" s="137">
        <v>655000</v>
      </c>
      <c r="J41" s="137"/>
      <c r="K41" s="137">
        <v>0</v>
      </c>
    </row>
    <row r="42" spans="1:11" ht="12.75">
      <c r="A42" s="139">
        <v>758</v>
      </c>
      <c r="B42" s="135"/>
      <c r="C42" s="136" t="s">
        <v>124</v>
      </c>
      <c r="D42" s="137">
        <f>SUM(D43)</f>
        <v>100000</v>
      </c>
      <c r="E42" s="137">
        <f aca="true" t="shared" si="13" ref="E42:K42">SUM(E43)</f>
        <v>100000</v>
      </c>
      <c r="F42" s="137">
        <f t="shared" si="13"/>
        <v>0</v>
      </c>
      <c r="G42" s="137">
        <f t="shared" si="13"/>
        <v>0</v>
      </c>
      <c r="H42" s="137">
        <f t="shared" si="13"/>
        <v>0</v>
      </c>
      <c r="I42" s="137">
        <f t="shared" si="13"/>
        <v>0</v>
      </c>
      <c r="J42" s="137">
        <f t="shared" si="13"/>
        <v>0</v>
      </c>
      <c r="K42" s="137">
        <f t="shared" si="13"/>
        <v>0</v>
      </c>
    </row>
    <row r="43" spans="1:11" ht="12" customHeight="1">
      <c r="A43" s="139"/>
      <c r="B43" s="135" t="s">
        <v>125</v>
      </c>
      <c r="C43" s="136" t="s">
        <v>126</v>
      </c>
      <c r="D43" s="137">
        <f t="shared" si="2"/>
        <v>100000</v>
      </c>
      <c r="E43" s="137">
        <v>100000</v>
      </c>
      <c r="F43" s="137"/>
      <c r="G43" s="137"/>
      <c r="H43" s="137"/>
      <c r="I43" s="137"/>
      <c r="J43" s="137"/>
      <c r="K43" s="137">
        <v>0</v>
      </c>
    </row>
    <row r="44" spans="1:11" ht="12" customHeight="1">
      <c r="A44" s="139">
        <v>801</v>
      </c>
      <c r="B44" s="135"/>
      <c r="C44" s="136" t="s">
        <v>127</v>
      </c>
      <c r="D44" s="137">
        <f>SUM(D45:D50)</f>
        <v>15013380</v>
      </c>
      <c r="E44" s="137">
        <f aca="true" t="shared" si="14" ref="E44:K44">SUM(E45:E50)</f>
        <v>14205380</v>
      </c>
      <c r="F44" s="137">
        <f t="shared" si="14"/>
        <v>9455464</v>
      </c>
      <c r="G44" s="137">
        <f t="shared" si="14"/>
        <v>2135029</v>
      </c>
      <c r="H44" s="137">
        <f t="shared" si="14"/>
        <v>0</v>
      </c>
      <c r="I44" s="137">
        <f t="shared" si="14"/>
        <v>0</v>
      </c>
      <c r="J44" s="137">
        <f t="shared" si="14"/>
        <v>0</v>
      </c>
      <c r="K44" s="137">
        <f t="shared" si="14"/>
        <v>808000</v>
      </c>
    </row>
    <row r="45" spans="1:11" ht="12.75">
      <c r="A45" s="139"/>
      <c r="B45" s="135" t="s">
        <v>128</v>
      </c>
      <c r="C45" s="136" t="s">
        <v>129</v>
      </c>
      <c r="D45" s="137">
        <f t="shared" si="2"/>
        <v>7218985</v>
      </c>
      <c r="E45" s="137">
        <v>6578985</v>
      </c>
      <c r="F45" s="137">
        <v>4400590</v>
      </c>
      <c r="G45" s="137">
        <v>1000139</v>
      </c>
      <c r="H45" s="137"/>
      <c r="I45" s="137"/>
      <c r="J45" s="137"/>
      <c r="K45" s="137">
        <v>640000</v>
      </c>
    </row>
    <row r="46" spans="1:11" ht="25.5">
      <c r="A46" s="139"/>
      <c r="B46" s="135" t="s">
        <v>130</v>
      </c>
      <c r="C46" s="136" t="s">
        <v>131</v>
      </c>
      <c r="D46" s="137">
        <f t="shared" si="2"/>
        <v>91614</v>
      </c>
      <c r="E46" s="137">
        <v>91614</v>
      </c>
      <c r="F46" s="137">
        <v>73672</v>
      </c>
      <c r="G46" s="137">
        <v>13382</v>
      </c>
      <c r="H46" s="137"/>
      <c r="I46" s="137"/>
      <c r="J46" s="137"/>
      <c r="K46" s="137">
        <v>0</v>
      </c>
    </row>
    <row r="47" spans="1:11" ht="12.75">
      <c r="A47" s="139"/>
      <c r="B47" s="135" t="s">
        <v>132</v>
      </c>
      <c r="C47" s="136" t="s">
        <v>133</v>
      </c>
      <c r="D47" s="137">
        <f t="shared" si="2"/>
        <v>3042881</v>
      </c>
      <c r="E47" s="137">
        <v>2874881</v>
      </c>
      <c r="F47" s="137">
        <v>1784065</v>
      </c>
      <c r="G47" s="137">
        <v>426370</v>
      </c>
      <c r="H47" s="137"/>
      <c r="I47" s="137"/>
      <c r="J47" s="137"/>
      <c r="K47" s="137">
        <v>168000</v>
      </c>
    </row>
    <row r="48" spans="1:11" ht="12.75">
      <c r="A48" s="139"/>
      <c r="B48" s="135" t="s">
        <v>134</v>
      </c>
      <c r="C48" s="136" t="s">
        <v>135</v>
      </c>
      <c r="D48" s="137">
        <f t="shared" si="2"/>
        <v>4234979</v>
      </c>
      <c r="E48" s="137">
        <v>4234979</v>
      </c>
      <c r="F48" s="137">
        <v>2958715</v>
      </c>
      <c r="G48" s="137">
        <v>648078</v>
      </c>
      <c r="H48" s="137"/>
      <c r="I48" s="137"/>
      <c r="J48" s="137"/>
      <c r="K48" s="137">
        <v>0</v>
      </c>
    </row>
    <row r="49" spans="1:11" ht="25.5">
      <c r="A49" s="139"/>
      <c r="B49" s="135" t="s">
        <v>136</v>
      </c>
      <c r="C49" s="136" t="s">
        <v>137</v>
      </c>
      <c r="D49" s="137">
        <f t="shared" si="2"/>
        <v>353317</v>
      </c>
      <c r="E49" s="137">
        <v>353317</v>
      </c>
      <c r="F49" s="137">
        <v>232401</v>
      </c>
      <c r="G49" s="137">
        <v>45312</v>
      </c>
      <c r="H49" s="137"/>
      <c r="I49" s="137"/>
      <c r="J49" s="137"/>
      <c r="K49" s="137"/>
    </row>
    <row r="50" spans="1:11" ht="25.5">
      <c r="A50" s="139"/>
      <c r="B50" s="135" t="s">
        <v>138</v>
      </c>
      <c r="C50" s="136" t="s">
        <v>139</v>
      </c>
      <c r="D50" s="137">
        <f t="shared" si="2"/>
        <v>71604</v>
      </c>
      <c r="E50" s="137">
        <v>71604</v>
      </c>
      <c r="F50" s="137">
        <v>6021</v>
      </c>
      <c r="G50" s="137">
        <v>1748</v>
      </c>
      <c r="H50" s="137"/>
      <c r="I50" s="137"/>
      <c r="J50" s="137"/>
      <c r="K50" s="137">
        <v>0</v>
      </c>
    </row>
    <row r="51" spans="1:11" ht="12.75">
      <c r="A51" s="139">
        <v>851</v>
      </c>
      <c r="B51" s="135"/>
      <c r="C51" s="136" t="s">
        <v>140</v>
      </c>
      <c r="D51" s="137">
        <f>SUM(D52:D55)</f>
        <v>158000</v>
      </c>
      <c r="E51" s="137">
        <f aca="true" t="shared" si="15" ref="E51:K51">SUM(E52:E55)</f>
        <v>158000</v>
      </c>
      <c r="F51" s="137">
        <f t="shared" si="15"/>
        <v>30000</v>
      </c>
      <c r="G51" s="137">
        <f t="shared" si="15"/>
        <v>0</v>
      </c>
      <c r="H51" s="137">
        <f t="shared" si="15"/>
        <v>2000</v>
      </c>
      <c r="I51" s="137">
        <f t="shared" si="15"/>
        <v>0</v>
      </c>
      <c r="J51" s="137">
        <f t="shared" si="15"/>
        <v>0</v>
      </c>
      <c r="K51" s="137">
        <f t="shared" si="15"/>
        <v>0</v>
      </c>
    </row>
    <row r="52" spans="1:11" ht="12.75">
      <c r="A52" s="139"/>
      <c r="B52" s="135" t="s">
        <v>141</v>
      </c>
      <c r="C52" s="136" t="s">
        <v>142</v>
      </c>
      <c r="D52" s="137">
        <f t="shared" si="2"/>
        <v>8000</v>
      </c>
      <c r="E52" s="137">
        <v>8000</v>
      </c>
      <c r="F52" s="137"/>
      <c r="G52" s="137"/>
      <c r="H52" s="137"/>
      <c r="I52" s="137"/>
      <c r="J52" s="137"/>
      <c r="K52" s="137">
        <v>0</v>
      </c>
    </row>
    <row r="53" spans="1:11" ht="12.75">
      <c r="A53" s="139"/>
      <c r="B53" s="135" t="s">
        <v>143</v>
      </c>
      <c r="C53" s="136" t="s">
        <v>144</v>
      </c>
      <c r="D53" s="137">
        <f t="shared" si="2"/>
        <v>8000</v>
      </c>
      <c r="E53" s="137">
        <v>8000</v>
      </c>
      <c r="F53" s="137"/>
      <c r="G53" s="137"/>
      <c r="H53" s="137"/>
      <c r="I53" s="137"/>
      <c r="J53" s="137"/>
      <c r="K53" s="137">
        <v>0</v>
      </c>
    </row>
    <row r="54" spans="1:11" ht="12.75">
      <c r="A54" s="139"/>
      <c r="B54" s="135" t="s">
        <v>145</v>
      </c>
      <c r="C54" s="136" t="s">
        <v>146</v>
      </c>
      <c r="D54" s="137">
        <v>140000</v>
      </c>
      <c r="E54" s="137">
        <v>140000</v>
      </c>
      <c r="F54" s="137">
        <v>30000</v>
      </c>
      <c r="G54" s="137"/>
      <c r="H54" s="137"/>
      <c r="I54" s="137"/>
      <c r="J54" s="137"/>
      <c r="K54" s="137"/>
    </row>
    <row r="55" spans="1:11" ht="12.75">
      <c r="A55" s="139"/>
      <c r="B55" s="135" t="s">
        <v>147</v>
      </c>
      <c r="C55" s="136" t="s">
        <v>84</v>
      </c>
      <c r="D55" s="137">
        <f t="shared" si="2"/>
        <v>2000</v>
      </c>
      <c r="E55" s="137">
        <v>2000</v>
      </c>
      <c r="F55" s="137"/>
      <c r="G55" s="137"/>
      <c r="H55" s="137">
        <v>2000</v>
      </c>
      <c r="I55" s="137"/>
      <c r="J55" s="137"/>
      <c r="K55" s="137">
        <v>0</v>
      </c>
    </row>
    <row r="56" spans="1:11" ht="12.75">
      <c r="A56" s="139">
        <v>852</v>
      </c>
      <c r="B56" s="135"/>
      <c r="C56" s="136" t="s">
        <v>148</v>
      </c>
      <c r="D56" s="137">
        <f>SUM(D57:D64)</f>
        <v>10236860</v>
      </c>
      <c r="E56" s="137">
        <f aca="true" t="shared" si="16" ref="E56:K56">SUM(E57:E64)</f>
        <v>10208060</v>
      </c>
      <c r="F56" s="137">
        <f t="shared" si="16"/>
        <v>1391509</v>
      </c>
      <c r="G56" s="137">
        <f t="shared" si="16"/>
        <v>328228</v>
      </c>
      <c r="H56" s="137">
        <f t="shared" si="16"/>
        <v>15000</v>
      </c>
      <c r="I56" s="137">
        <f t="shared" si="16"/>
        <v>0</v>
      </c>
      <c r="J56" s="137">
        <f t="shared" si="16"/>
        <v>0</v>
      </c>
      <c r="K56" s="137">
        <f t="shared" si="16"/>
        <v>28800</v>
      </c>
    </row>
    <row r="57" spans="1:11" ht="12.75">
      <c r="A57" s="139"/>
      <c r="B57" s="135" t="s">
        <v>149</v>
      </c>
      <c r="C57" s="136" t="s">
        <v>150</v>
      </c>
      <c r="D57" s="137">
        <f t="shared" si="2"/>
        <v>269000</v>
      </c>
      <c r="E57" s="137">
        <v>269000</v>
      </c>
      <c r="F57" s="137">
        <v>159112</v>
      </c>
      <c r="G57" s="137">
        <v>31099</v>
      </c>
      <c r="H57" s="137"/>
      <c r="I57" s="137"/>
      <c r="J57" s="137"/>
      <c r="K57" s="137">
        <v>0</v>
      </c>
    </row>
    <row r="58" spans="1:11" ht="51">
      <c r="A58" s="139"/>
      <c r="B58" s="135" t="s">
        <v>151</v>
      </c>
      <c r="C58" s="136" t="s">
        <v>152</v>
      </c>
      <c r="D58" s="137">
        <f t="shared" si="2"/>
        <v>5985000</v>
      </c>
      <c r="E58" s="137">
        <v>5985000</v>
      </c>
      <c r="F58" s="137">
        <v>104162</v>
      </c>
      <c r="G58" s="137">
        <v>69946</v>
      </c>
      <c r="H58" s="137"/>
      <c r="I58" s="137"/>
      <c r="J58" s="137"/>
      <c r="K58" s="137">
        <v>0</v>
      </c>
    </row>
    <row r="59" spans="1:11" ht="51">
      <c r="A59" s="139"/>
      <c r="B59" s="135" t="s">
        <v>153</v>
      </c>
      <c r="C59" s="136" t="s">
        <v>154</v>
      </c>
      <c r="D59" s="137">
        <f t="shared" si="2"/>
        <v>25000</v>
      </c>
      <c r="E59" s="137">
        <v>25000</v>
      </c>
      <c r="F59" s="137"/>
      <c r="G59" s="137"/>
      <c r="H59" s="137"/>
      <c r="I59" s="137"/>
      <c r="J59" s="137"/>
      <c r="K59" s="137">
        <v>0</v>
      </c>
    </row>
    <row r="60" spans="1:11" ht="25.5">
      <c r="A60" s="139"/>
      <c r="B60" s="135" t="s">
        <v>155</v>
      </c>
      <c r="C60" s="136" t="s">
        <v>156</v>
      </c>
      <c r="D60" s="137">
        <f t="shared" si="2"/>
        <v>1256000</v>
      </c>
      <c r="E60" s="137">
        <v>1256000</v>
      </c>
      <c r="F60" s="137"/>
      <c r="G60" s="137"/>
      <c r="H60" s="137"/>
      <c r="I60" s="137"/>
      <c r="J60" s="137"/>
      <c r="K60" s="137">
        <v>0</v>
      </c>
    </row>
    <row r="61" spans="1:11" ht="12.75">
      <c r="A61" s="139"/>
      <c r="B61" s="135" t="s">
        <v>157</v>
      </c>
      <c r="C61" s="136" t="s">
        <v>158</v>
      </c>
      <c r="D61" s="137">
        <f t="shared" si="2"/>
        <v>900000</v>
      </c>
      <c r="E61" s="137">
        <v>900000</v>
      </c>
      <c r="F61" s="137"/>
      <c r="G61" s="137"/>
      <c r="H61" s="137"/>
      <c r="I61" s="137"/>
      <c r="J61" s="137"/>
      <c r="K61" s="137">
        <v>0</v>
      </c>
    </row>
    <row r="62" spans="1:11" ht="12.75">
      <c r="A62" s="139"/>
      <c r="B62" s="135" t="s">
        <v>159</v>
      </c>
      <c r="C62" s="136" t="s">
        <v>160</v>
      </c>
      <c r="D62" s="137">
        <f t="shared" si="2"/>
        <v>1029083</v>
      </c>
      <c r="E62" s="137">
        <v>1000283</v>
      </c>
      <c r="F62" s="137">
        <v>691978</v>
      </c>
      <c r="G62" s="137">
        <v>141982</v>
      </c>
      <c r="H62" s="137"/>
      <c r="I62" s="137"/>
      <c r="J62" s="137"/>
      <c r="K62" s="137">
        <v>28800</v>
      </c>
    </row>
    <row r="63" spans="1:11" ht="25.5">
      <c r="A63" s="139"/>
      <c r="B63" s="135" t="s">
        <v>161</v>
      </c>
      <c r="C63" s="136" t="s">
        <v>162</v>
      </c>
      <c r="D63" s="137">
        <f t="shared" si="2"/>
        <v>564777</v>
      </c>
      <c r="E63" s="137">
        <v>564777</v>
      </c>
      <c r="F63" s="137">
        <v>436257</v>
      </c>
      <c r="G63" s="137">
        <v>85201</v>
      </c>
      <c r="H63" s="137"/>
      <c r="I63" s="137"/>
      <c r="J63" s="137"/>
      <c r="K63" s="137">
        <v>0</v>
      </c>
    </row>
    <row r="64" spans="1:11" ht="12.75">
      <c r="A64" s="139"/>
      <c r="B64" s="135" t="s">
        <v>166</v>
      </c>
      <c r="C64" s="136" t="s">
        <v>84</v>
      </c>
      <c r="D64" s="137">
        <f t="shared" si="2"/>
        <v>208000</v>
      </c>
      <c r="E64" s="137">
        <v>208000</v>
      </c>
      <c r="F64" s="137"/>
      <c r="G64" s="137"/>
      <c r="H64" s="137">
        <v>15000</v>
      </c>
      <c r="I64" s="137"/>
      <c r="J64" s="137"/>
      <c r="K64" s="137">
        <v>0</v>
      </c>
    </row>
    <row r="65" spans="1:11" ht="25.5">
      <c r="A65" s="139">
        <v>853</v>
      </c>
      <c r="B65" s="135"/>
      <c r="C65" s="136" t="s">
        <v>167</v>
      </c>
      <c r="D65" s="137">
        <f>SUM(D66)</f>
        <v>135196</v>
      </c>
      <c r="E65" s="137">
        <f aca="true" t="shared" si="17" ref="E65:K65">SUM(E66)</f>
        <v>135196</v>
      </c>
      <c r="F65" s="137">
        <f t="shared" si="17"/>
        <v>62521</v>
      </c>
      <c r="G65" s="137">
        <f t="shared" si="17"/>
        <v>12051</v>
      </c>
      <c r="H65" s="137">
        <f t="shared" si="17"/>
        <v>0</v>
      </c>
      <c r="I65" s="137">
        <f t="shared" si="17"/>
        <v>0</v>
      </c>
      <c r="J65" s="137">
        <f t="shared" si="17"/>
        <v>0</v>
      </c>
      <c r="K65" s="137">
        <f t="shared" si="17"/>
        <v>0</v>
      </c>
    </row>
    <row r="66" spans="1:11" ht="12.75">
      <c r="A66" s="139"/>
      <c r="B66" s="135" t="s">
        <v>168</v>
      </c>
      <c r="C66" s="136" t="s">
        <v>84</v>
      </c>
      <c r="D66" s="137">
        <f t="shared" si="2"/>
        <v>135196</v>
      </c>
      <c r="E66" s="137">
        <v>135196</v>
      </c>
      <c r="F66" s="137">
        <v>62521</v>
      </c>
      <c r="G66" s="137">
        <v>12051</v>
      </c>
      <c r="H66" s="137"/>
      <c r="I66" s="137"/>
      <c r="J66" s="137"/>
      <c r="K66" s="137">
        <v>0</v>
      </c>
    </row>
    <row r="67" spans="1:11" ht="25.5">
      <c r="A67" s="139">
        <v>854</v>
      </c>
      <c r="B67" s="135"/>
      <c r="C67" s="136" t="s">
        <v>169</v>
      </c>
      <c r="D67" s="137">
        <f>SUM(D68:D69)</f>
        <v>802302</v>
      </c>
      <c r="E67" s="137">
        <f aca="true" t="shared" si="18" ref="E67:K67">SUM(E68:E69)</f>
        <v>802302</v>
      </c>
      <c r="F67" s="137">
        <f t="shared" si="18"/>
        <v>602365</v>
      </c>
      <c r="G67" s="137">
        <f t="shared" si="18"/>
        <v>134314</v>
      </c>
      <c r="H67" s="137">
        <f t="shared" si="18"/>
        <v>30000</v>
      </c>
      <c r="I67" s="137">
        <f t="shared" si="18"/>
        <v>0</v>
      </c>
      <c r="J67" s="137">
        <f t="shared" si="18"/>
        <v>0</v>
      </c>
      <c r="K67" s="137">
        <f t="shared" si="18"/>
        <v>0</v>
      </c>
    </row>
    <row r="68" spans="1:11" ht="12.75">
      <c r="A68" s="139"/>
      <c r="B68" s="135" t="s">
        <v>170</v>
      </c>
      <c r="C68" s="136" t="s">
        <v>171</v>
      </c>
      <c r="D68" s="137">
        <f t="shared" si="2"/>
        <v>772302</v>
      </c>
      <c r="E68" s="137">
        <v>772302</v>
      </c>
      <c r="F68" s="137">
        <v>602365</v>
      </c>
      <c r="G68" s="137">
        <v>134314</v>
      </c>
      <c r="H68" s="137"/>
      <c r="I68" s="137"/>
      <c r="J68" s="137"/>
      <c r="K68" s="137">
        <v>0</v>
      </c>
    </row>
    <row r="69" spans="1:11" ht="12.75">
      <c r="A69" s="139"/>
      <c r="B69" s="135" t="s">
        <v>172</v>
      </c>
      <c r="C69" s="136" t="s">
        <v>84</v>
      </c>
      <c r="D69" s="137">
        <f t="shared" si="2"/>
        <v>30000</v>
      </c>
      <c r="E69" s="137">
        <v>30000</v>
      </c>
      <c r="F69" s="137"/>
      <c r="G69" s="137"/>
      <c r="H69" s="137">
        <v>30000</v>
      </c>
      <c r="I69" s="137"/>
      <c r="J69" s="137"/>
      <c r="K69" s="137">
        <v>0</v>
      </c>
    </row>
    <row r="70" spans="1:11" ht="25.5">
      <c r="A70" s="139">
        <v>900</v>
      </c>
      <c r="B70" s="135"/>
      <c r="C70" s="136" t="s">
        <v>173</v>
      </c>
      <c r="D70" s="137">
        <f>SUM(D71:D76)</f>
        <v>3702400</v>
      </c>
      <c r="E70" s="137">
        <f aca="true" t="shared" si="19" ref="E70:K70">SUM(E71:E76)</f>
        <v>1329000</v>
      </c>
      <c r="F70" s="137">
        <f t="shared" si="19"/>
        <v>0</v>
      </c>
      <c r="G70" s="137">
        <f t="shared" si="19"/>
        <v>0</v>
      </c>
      <c r="H70" s="137">
        <f t="shared" si="19"/>
        <v>0</v>
      </c>
      <c r="I70" s="137">
        <f t="shared" si="19"/>
        <v>0</v>
      </c>
      <c r="J70" s="137">
        <f t="shared" si="19"/>
        <v>0</v>
      </c>
      <c r="K70" s="137">
        <f t="shared" si="19"/>
        <v>2373400</v>
      </c>
    </row>
    <row r="71" spans="1:11" ht="12.75">
      <c r="A71" s="139"/>
      <c r="B71" s="135" t="s">
        <v>174</v>
      </c>
      <c r="C71" s="136" t="s">
        <v>175</v>
      </c>
      <c r="D71" s="137">
        <f t="shared" si="2"/>
        <v>1920000</v>
      </c>
      <c r="E71" s="137">
        <v>50000</v>
      </c>
      <c r="F71" s="137"/>
      <c r="G71" s="137"/>
      <c r="H71" s="137"/>
      <c r="I71" s="137"/>
      <c r="J71" s="137"/>
      <c r="K71" s="137">
        <v>1870000</v>
      </c>
    </row>
    <row r="72" spans="1:11" ht="12.75">
      <c r="A72" s="139"/>
      <c r="B72" s="135" t="s">
        <v>176</v>
      </c>
      <c r="C72" s="136" t="s">
        <v>177</v>
      </c>
      <c r="D72" s="137">
        <f t="shared" si="2"/>
        <v>30000</v>
      </c>
      <c r="E72" s="137">
        <v>30000</v>
      </c>
      <c r="F72" s="137"/>
      <c r="G72" s="137"/>
      <c r="H72" s="137"/>
      <c r="I72" s="137"/>
      <c r="J72" s="137"/>
      <c r="K72" s="137">
        <v>0</v>
      </c>
    </row>
    <row r="73" spans="1:11" ht="12.75">
      <c r="A73" s="139"/>
      <c r="B73" s="135" t="s">
        <v>178</v>
      </c>
      <c r="C73" s="136" t="s">
        <v>179</v>
      </c>
      <c r="D73" s="137">
        <f t="shared" si="2"/>
        <v>575000</v>
      </c>
      <c r="E73" s="137">
        <v>225000</v>
      </c>
      <c r="F73" s="137"/>
      <c r="G73" s="137"/>
      <c r="H73" s="137"/>
      <c r="I73" s="137"/>
      <c r="J73" s="137"/>
      <c r="K73" s="137">
        <v>350000</v>
      </c>
    </row>
    <row r="74" spans="1:11" ht="12.75">
      <c r="A74" s="139"/>
      <c r="B74" s="135" t="s">
        <v>180</v>
      </c>
      <c r="C74" s="136" t="s">
        <v>181</v>
      </c>
      <c r="D74" s="137">
        <f t="shared" si="2"/>
        <v>280000</v>
      </c>
      <c r="E74" s="137">
        <v>280000</v>
      </c>
      <c r="F74" s="137"/>
      <c r="G74" s="137"/>
      <c r="H74" s="137"/>
      <c r="I74" s="137"/>
      <c r="J74" s="137"/>
      <c r="K74" s="137">
        <v>0</v>
      </c>
    </row>
    <row r="75" spans="1:11" ht="12.75">
      <c r="A75" s="139"/>
      <c r="B75" s="135" t="s">
        <v>182</v>
      </c>
      <c r="C75" s="136" t="s">
        <v>183</v>
      </c>
      <c r="D75" s="137">
        <f t="shared" si="2"/>
        <v>563400</v>
      </c>
      <c r="E75" s="137">
        <v>410000</v>
      </c>
      <c r="F75" s="137"/>
      <c r="G75" s="137"/>
      <c r="H75" s="137"/>
      <c r="I75" s="137"/>
      <c r="J75" s="137"/>
      <c r="K75" s="137">
        <v>153400</v>
      </c>
    </row>
    <row r="76" spans="1:11" ht="12.75">
      <c r="A76" s="139"/>
      <c r="B76" s="135" t="s">
        <v>184</v>
      </c>
      <c r="C76" s="136" t="s">
        <v>84</v>
      </c>
      <c r="D76" s="137">
        <f t="shared" si="2"/>
        <v>334000</v>
      </c>
      <c r="E76" s="137">
        <v>334000</v>
      </c>
      <c r="F76" s="137"/>
      <c r="G76" s="137"/>
      <c r="H76" s="137"/>
      <c r="I76" s="137"/>
      <c r="J76" s="137"/>
      <c r="K76" s="137">
        <v>0</v>
      </c>
    </row>
    <row r="77" spans="1:11" ht="25.5">
      <c r="A77" s="139">
        <v>921</v>
      </c>
      <c r="B77" s="135"/>
      <c r="C77" s="136" t="s">
        <v>185</v>
      </c>
      <c r="D77" s="137">
        <f>SUM(D78:D80)</f>
        <v>4698292</v>
      </c>
      <c r="E77" s="137">
        <f aca="true" t="shared" si="20" ref="E77:K77">SUM(E78:E80)</f>
        <v>868292</v>
      </c>
      <c r="F77" s="137">
        <f t="shared" si="20"/>
        <v>9020</v>
      </c>
      <c r="G77" s="137">
        <f t="shared" si="20"/>
        <v>1772</v>
      </c>
      <c r="H77" s="137">
        <f t="shared" si="20"/>
        <v>857500</v>
      </c>
      <c r="I77" s="137">
        <f t="shared" si="20"/>
        <v>0</v>
      </c>
      <c r="J77" s="137">
        <f t="shared" si="20"/>
        <v>0</v>
      </c>
      <c r="K77" s="137">
        <f t="shared" si="20"/>
        <v>3830000</v>
      </c>
    </row>
    <row r="78" spans="1:11" ht="12.75">
      <c r="A78" s="139"/>
      <c r="B78" s="135" t="s">
        <v>186</v>
      </c>
      <c r="C78" s="136" t="s">
        <v>187</v>
      </c>
      <c r="D78" s="137">
        <f t="shared" si="2"/>
        <v>510792</v>
      </c>
      <c r="E78" s="137">
        <v>510792</v>
      </c>
      <c r="F78" s="137">
        <v>9020</v>
      </c>
      <c r="G78" s="137">
        <v>1772</v>
      </c>
      <c r="H78" s="137">
        <v>500000</v>
      </c>
      <c r="I78" s="137"/>
      <c r="J78" s="137"/>
      <c r="K78" s="137">
        <v>0</v>
      </c>
    </row>
    <row r="79" spans="1:11" ht="12.75">
      <c r="A79" s="139"/>
      <c r="B79" s="135" t="s">
        <v>188</v>
      </c>
      <c r="C79" s="136" t="s">
        <v>189</v>
      </c>
      <c r="D79" s="137">
        <f t="shared" si="2"/>
        <v>350000</v>
      </c>
      <c r="E79" s="137">
        <v>350000</v>
      </c>
      <c r="F79" s="137"/>
      <c r="G79" s="137"/>
      <c r="H79" s="137">
        <v>350000</v>
      </c>
      <c r="I79" s="137"/>
      <c r="J79" s="137"/>
      <c r="K79" s="137">
        <v>0</v>
      </c>
    </row>
    <row r="80" spans="1:11" ht="12.75">
      <c r="A80" s="139"/>
      <c r="B80" s="135" t="s">
        <v>190</v>
      </c>
      <c r="C80" s="136" t="s">
        <v>84</v>
      </c>
      <c r="D80" s="137">
        <f t="shared" si="2"/>
        <v>3837500</v>
      </c>
      <c r="E80" s="137">
        <v>7500</v>
      </c>
      <c r="F80" s="137"/>
      <c r="G80" s="137"/>
      <c r="H80" s="137">
        <v>7500</v>
      </c>
      <c r="I80" s="137"/>
      <c r="J80" s="137"/>
      <c r="K80" s="137">
        <v>3830000</v>
      </c>
    </row>
    <row r="81" spans="1:11" ht="12.75">
      <c r="A81" s="139">
        <v>926</v>
      </c>
      <c r="B81" s="135"/>
      <c r="C81" s="136" t="s">
        <v>191</v>
      </c>
      <c r="D81" s="137">
        <f>SUM(D82:D83)</f>
        <v>1189674</v>
      </c>
      <c r="E81" s="137">
        <f aca="true" t="shared" si="21" ref="E81:K81">SUM(E82:E83)</f>
        <v>808674</v>
      </c>
      <c r="F81" s="137">
        <f t="shared" si="21"/>
        <v>253111</v>
      </c>
      <c r="G81" s="137">
        <f t="shared" si="21"/>
        <v>47491</v>
      </c>
      <c r="H81" s="137">
        <f t="shared" si="21"/>
        <v>102500</v>
      </c>
      <c r="I81" s="137">
        <f t="shared" si="21"/>
        <v>0</v>
      </c>
      <c r="J81" s="137">
        <f t="shared" si="21"/>
        <v>0</v>
      </c>
      <c r="K81" s="137">
        <f t="shared" si="21"/>
        <v>381000</v>
      </c>
    </row>
    <row r="82" spans="1:11" ht="12.75">
      <c r="A82" s="139"/>
      <c r="B82" s="135" t="s">
        <v>192</v>
      </c>
      <c r="C82" s="136" t="s">
        <v>193</v>
      </c>
      <c r="D82" s="137">
        <f t="shared" si="2"/>
        <v>1087174</v>
      </c>
      <c r="E82" s="137">
        <v>706174</v>
      </c>
      <c r="F82" s="137">
        <v>253111</v>
      </c>
      <c r="G82" s="137">
        <v>47491</v>
      </c>
      <c r="H82" s="137"/>
      <c r="I82" s="137"/>
      <c r="J82" s="137"/>
      <c r="K82" s="137">
        <v>381000</v>
      </c>
    </row>
    <row r="83" spans="1:11" ht="12.75">
      <c r="A83" s="139"/>
      <c r="B83" s="135" t="s">
        <v>194</v>
      </c>
      <c r="C83" s="136" t="s">
        <v>84</v>
      </c>
      <c r="D83" s="140">
        <f t="shared" si="2"/>
        <v>102500</v>
      </c>
      <c r="E83" s="140">
        <v>102500</v>
      </c>
      <c r="F83" s="140"/>
      <c r="G83" s="140"/>
      <c r="H83" s="140">
        <v>102500</v>
      </c>
      <c r="I83" s="140"/>
      <c r="J83" s="140"/>
      <c r="K83" s="140">
        <v>0</v>
      </c>
    </row>
    <row r="84" spans="1:11" s="126" customFormat="1" ht="24.75" customHeight="1">
      <c r="A84" s="230" t="s">
        <v>195</v>
      </c>
      <c r="B84" s="231"/>
      <c r="C84" s="232"/>
      <c r="D84" s="141">
        <f>SUM(D81,D77,D70,D67,D65,D56,D51,D44,D42,D40,D38,D33,D31,D29,D23,D21,D19,D17,D14,D11,D9)</f>
        <v>62483754</v>
      </c>
      <c r="E84" s="141">
        <f aca="true" t="shared" si="22" ref="E84:K84">SUM(E81,E77,E70,E67,E65,E56,E51,E44,E42,E40,E38,E33,E31,E29,E23,E21,E19,E17,E14,E11,E9)</f>
        <v>52807254</v>
      </c>
      <c r="F84" s="141">
        <f t="shared" si="22"/>
        <v>16311634</v>
      </c>
      <c r="G84" s="141">
        <f t="shared" si="22"/>
        <v>3574165</v>
      </c>
      <c r="H84" s="141">
        <f t="shared" si="22"/>
        <v>1009000</v>
      </c>
      <c r="I84" s="141">
        <f t="shared" si="22"/>
        <v>655000</v>
      </c>
      <c r="J84" s="141">
        <f t="shared" si="22"/>
        <v>0</v>
      </c>
      <c r="K84" s="141">
        <f t="shared" si="22"/>
        <v>9676500</v>
      </c>
    </row>
    <row r="86" ht="12.75">
      <c r="A86" s="142"/>
    </row>
  </sheetData>
  <mergeCells count="12">
    <mergeCell ref="A84:C84"/>
    <mergeCell ref="A2:K2"/>
    <mergeCell ref="A3:K3"/>
    <mergeCell ref="A5:A7"/>
    <mergeCell ref="B5:B7"/>
    <mergeCell ref="C5:C7"/>
    <mergeCell ref="D5:D7"/>
    <mergeCell ref="E5:K5"/>
    <mergeCell ref="E6:E7"/>
    <mergeCell ref="F6:J6"/>
    <mergeCell ref="J1:K1"/>
    <mergeCell ref="K6:K7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9">
      <selection activeCell="D22" sqref="D22"/>
    </sheetView>
  </sheetViews>
  <sheetFormatPr defaultColWidth="9.00390625" defaultRowHeight="12.75"/>
  <cols>
    <col min="1" max="1" width="4.75390625" style="115" bestFit="1" customWidth="1"/>
    <col min="2" max="2" width="40.125" style="115" bestFit="1" customWidth="1"/>
    <col min="3" max="3" width="14.00390625" style="115" customWidth="1"/>
    <col min="4" max="4" width="17.125" style="115" customWidth="1"/>
    <col min="5" max="16384" width="9.125" style="115" customWidth="1"/>
  </cols>
  <sheetData>
    <row r="1" ht="12.75">
      <c r="D1" s="189" t="s">
        <v>9</v>
      </c>
    </row>
    <row r="2" spans="3:4" ht="12.75">
      <c r="C2" s="201" t="s">
        <v>10</v>
      </c>
      <c r="D2" s="227"/>
    </row>
    <row r="3" spans="3:4" ht="12.75">
      <c r="C3" s="201" t="s">
        <v>2</v>
      </c>
      <c r="D3" s="227"/>
    </row>
    <row r="4" spans="1:4" ht="15" customHeight="1">
      <c r="A4" s="239" t="s">
        <v>196</v>
      </c>
      <c r="B4" s="239"/>
      <c r="C4" s="239"/>
      <c r="D4" s="239"/>
    </row>
    <row r="5" ht="6.75" customHeight="1">
      <c r="A5" s="143"/>
    </row>
    <row r="6" ht="12.75">
      <c r="D6" s="144" t="s">
        <v>698</v>
      </c>
    </row>
    <row r="7" spans="1:4" ht="15" customHeight="1">
      <c r="A7" s="203" t="s">
        <v>598</v>
      </c>
      <c r="B7" s="203" t="s">
        <v>197</v>
      </c>
      <c r="C7" s="202" t="s">
        <v>198</v>
      </c>
      <c r="D7" s="202" t="s">
        <v>199</v>
      </c>
    </row>
    <row r="8" spans="1:4" ht="15" customHeight="1">
      <c r="A8" s="203"/>
      <c r="B8" s="203"/>
      <c r="C8" s="203"/>
      <c r="D8" s="202"/>
    </row>
    <row r="9" spans="1:4" ht="15.75" customHeight="1">
      <c r="A9" s="203"/>
      <c r="B9" s="203"/>
      <c r="C9" s="203"/>
      <c r="D9" s="202"/>
    </row>
    <row r="10" spans="1:4" s="146" customFormat="1" ht="6.75" customHeight="1">
      <c r="A10" s="145">
        <v>1</v>
      </c>
      <c r="B10" s="145">
        <v>2</v>
      </c>
      <c r="C10" s="145">
        <v>3</v>
      </c>
      <c r="D10" s="145">
        <v>4</v>
      </c>
    </row>
    <row r="11" spans="1:4" ht="18.75" customHeight="1">
      <c r="A11" s="238" t="s">
        <v>200</v>
      </c>
      <c r="B11" s="238"/>
      <c r="C11" s="118"/>
      <c r="D11" s="121">
        <f>SUM(D12:D19)</f>
        <v>8594000</v>
      </c>
    </row>
    <row r="12" spans="1:4" ht="18.75" customHeight="1">
      <c r="A12" s="147" t="s">
        <v>486</v>
      </c>
      <c r="B12" s="148" t="s">
        <v>201</v>
      </c>
      <c r="C12" s="147" t="s">
        <v>202</v>
      </c>
      <c r="D12" s="149">
        <v>900250</v>
      </c>
    </row>
    <row r="13" spans="1:4" ht="18.75" customHeight="1">
      <c r="A13" s="150" t="s">
        <v>489</v>
      </c>
      <c r="B13" s="151" t="s">
        <v>203</v>
      </c>
      <c r="C13" s="150" t="s">
        <v>202</v>
      </c>
      <c r="D13" s="152">
        <v>2002000</v>
      </c>
    </row>
    <row r="14" spans="1:4" ht="25.5">
      <c r="A14" s="150" t="s">
        <v>204</v>
      </c>
      <c r="B14" s="153" t="s">
        <v>205</v>
      </c>
      <c r="C14" s="150" t="s">
        <v>206</v>
      </c>
      <c r="D14" s="152">
        <v>5316750</v>
      </c>
    </row>
    <row r="15" spans="1:4" ht="18.75" customHeight="1">
      <c r="A15" s="150" t="s">
        <v>207</v>
      </c>
      <c r="B15" s="151" t="s">
        <v>208</v>
      </c>
      <c r="C15" s="150" t="s">
        <v>209</v>
      </c>
      <c r="D15" s="152">
        <v>0</v>
      </c>
    </row>
    <row r="16" spans="1:4" ht="18.75" customHeight="1">
      <c r="A16" s="150" t="s">
        <v>210</v>
      </c>
      <c r="B16" s="151" t="s">
        <v>211</v>
      </c>
      <c r="C16" s="150" t="s">
        <v>212</v>
      </c>
      <c r="D16" s="152">
        <v>0</v>
      </c>
    </row>
    <row r="17" spans="1:4" ht="18.75" customHeight="1">
      <c r="A17" s="150" t="s">
        <v>213</v>
      </c>
      <c r="B17" s="151" t="s">
        <v>214</v>
      </c>
      <c r="C17" s="150" t="s">
        <v>215</v>
      </c>
      <c r="D17" s="152">
        <v>0</v>
      </c>
    </row>
    <row r="18" spans="1:4" ht="18.75" customHeight="1">
      <c r="A18" s="150" t="s">
        <v>216</v>
      </c>
      <c r="B18" s="151" t="s">
        <v>217</v>
      </c>
      <c r="C18" s="150" t="s">
        <v>218</v>
      </c>
      <c r="D18" s="152">
        <v>375000</v>
      </c>
    </row>
    <row r="19" spans="1:4" ht="18.75" customHeight="1">
      <c r="A19" s="150" t="s">
        <v>219</v>
      </c>
      <c r="B19" s="154" t="s">
        <v>220</v>
      </c>
      <c r="C19" s="155" t="s">
        <v>221</v>
      </c>
      <c r="D19" s="156">
        <v>0</v>
      </c>
    </row>
    <row r="20" spans="1:4" ht="18.75" customHeight="1">
      <c r="A20" s="238" t="s">
        <v>222</v>
      </c>
      <c r="B20" s="238"/>
      <c r="C20" s="118"/>
      <c r="D20" s="121">
        <f>SUM(D21:D27)</f>
        <v>1363283</v>
      </c>
    </row>
    <row r="21" spans="1:4" ht="18.75" customHeight="1">
      <c r="A21" s="147" t="s">
        <v>486</v>
      </c>
      <c r="B21" s="148" t="s">
        <v>223</v>
      </c>
      <c r="C21" s="147" t="s">
        <v>224</v>
      </c>
      <c r="D21" s="149">
        <v>1187423</v>
      </c>
    </row>
    <row r="22" spans="1:4" ht="18.75" customHeight="1">
      <c r="A22" s="150" t="s">
        <v>489</v>
      </c>
      <c r="B22" s="151" t="s">
        <v>225</v>
      </c>
      <c r="C22" s="150" t="s">
        <v>224</v>
      </c>
      <c r="D22" s="152">
        <v>175860</v>
      </c>
    </row>
    <row r="23" spans="1:4" ht="38.25">
      <c r="A23" s="150" t="s">
        <v>204</v>
      </c>
      <c r="B23" s="153" t="s">
        <v>226</v>
      </c>
      <c r="C23" s="150" t="s">
        <v>227</v>
      </c>
      <c r="D23" s="152"/>
    </row>
    <row r="24" spans="1:4" ht="18.75" customHeight="1">
      <c r="A24" s="150" t="s">
        <v>207</v>
      </c>
      <c r="B24" s="151" t="s">
        <v>228</v>
      </c>
      <c r="C24" s="150" t="s">
        <v>229</v>
      </c>
      <c r="D24" s="152"/>
    </row>
    <row r="25" spans="1:4" ht="18.75" customHeight="1">
      <c r="A25" s="150" t="s">
        <v>210</v>
      </c>
      <c r="B25" s="151" t="s">
        <v>230</v>
      </c>
      <c r="C25" s="150" t="s">
        <v>231</v>
      </c>
      <c r="D25" s="152"/>
    </row>
    <row r="26" spans="1:4" ht="18.75" customHeight="1">
      <c r="A26" s="150" t="s">
        <v>213</v>
      </c>
      <c r="B26" s="151" t="s">
        <v>232</v>
      </c>
      <c r="C26" s="150" t="s">
        <v>233</v>
      </c>
      <c r="D26" s="152"/>
    </row>
    <row r="27" spans="1:4" ht="18.75" customHeight="1">
      <c r="A27" s="155" t="s">
        <v>216</v>
      </c>
      <c r="B27" s="154" t="s">
        <v>234</v>
      </c>
      <c r="C27" s="155" t="s">
        <v>235</v>
      </c>
      <c r="D27" s="156"/>
    </row>
    <row r="28" spans="1:4" ht="7.5" customHeight="1">
      <c r="A28" s="157"/>
      <c r="B28" s="158"/>
      <c r="C28" s="158"/>
      <c r="D28" s="158"/>
    </row>
    <row r="29" spans="1:4" ht="12.75">
      <c r="A29" s="159"/>
      <c r="B29" s="160"/>
      <c r="C29" s="160"/>
      <c r="D29" s="160"/>
    </row>
  </sheetData>
  <mergeCells count="9">
    <mergeCell ref="C2:D2"/>
    <mergeCell ref="C3:D3"/>
    <mergeCell ref="A11:B11"/>
    <mergeCell ref="A20:B20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D1">
      <selection activeCell="M1" sqref="M1:N1"/>
    </sheetView>
  </sheetViews>
  <sheetFormatPr defaultColWidth="9.00390625" defaultRowHeight="12.75"/>
  <cols>
    <col min="1" max="1" width="6.25390625" style="125" customWidth="1"/>
    <col min="2" max="2" width="55.125" style="125" customWidth="1"/>
    <col min="3" max="3" width="11.00390625" style="125" customWidth="1"/>
    <col min="4" max="9" width="10.125" style="125" customWidth="1"/>
    <col min="10" max="10" width="10.375" style="125" customWidth="1"/>
    <col min="11" max="11" width="10.625" style="125" customWidth="1"/>
    <col min="12" max="12" width="10.75390625" style="125" customWidth="1"/>
    <col min="13" max="13" width="11.375" style="125" customWidth="1"/>
    <col min="14" max="14" width="11.25390625" style="125" customWidth="1"/>
    <col min="15" max="16384" width="9.125" style="125" customWidth="1"/>
  </cols>
  <sheetData>
    <row r="1" spans="13:14" ht="12.75">
      <c r="M1" s="240" t="s">
        <v>672</v>
      </c>
      <c r="N1" s="240"/>
    </row>
    <row r="2" spans="1:14" ht="18.75">
      <c r="A2" s="233" t="s">
        <v>236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9" ht="9" customHeight="1">
      <c r="A3" s="124"/>
      <c r="B3" s="124"/>
      <c r="C3" s="124"/>
      <c r="D3" s="124"/>
      <c r="E3" s="124"/>
      <c r="F3" s="124"/>
      <c r="G3" s="124"/>
      <c r="H3" s="124"/>
      <c r="I3" s="124"/>
    </row>
    <row r="4" ht="12.75">
      <c r="I4" s="46" t="s">
        <v>698</v>
      </c>
    </row>
    <row r="5" spans="1:14" s="126" customFormat="1" ht="35.25" customHeight="1">
      <c r="A5" s="241" t="s">
        <v>598</v>
      </c>
      <c r="B5" s="241" t="s">
        <v>237</v>
      </c>
      <c r="C5" s="235" t="s">
        <v>238</v>
      </c>
      <c r="D5" s="242" t="s">
        <v>239</v>
      </c>
      <c r="E5" s="243"/>
      <c r="F5" s="243"/>
      <c r="G5" s="243"/>
      <c r="H5" s="243"/>
      <c r="I5" s="243"/>
      <c r="J5" s="243"/>
      <c r="K5" s="243"/>
      <c r="L5" s="243"/>
      <c r="M5" s="243"/>
      <c r="N5" s="244"/>
    </row>
    <row r="6" spans="1:14" s="126" customFormat="1" ht="23.25" customHeight="1">
      <c r="A6" s="241"/>
      <c r="B6" s="241"/>
      <c r="C6" s="237"/>
      <c r="D6" s="129">
        <v>2007</v>
      </c>
      <c r="E6" s="129">
        <v>2008</v>
      </c>
      <c r="F6" s="129">
        <v>2009</v>
      </c>
      <c r="G6" s="129">
        <v>2010</v>
      </c>
      <c r="H6" s="129">
        <v>2011</v>
      </c>
      <c r="I6" s="129">
        <v>2012</v>
      </c>
      <c r="J6" s="161">
        <v>2013</v>
      </c>
      <c r="K6" s="161">
        <v>2014</v>
      </c>
      <c r="L6" s="161">
        <v>2015</v>
      </c>
      <c r="M6" s="161">
        <v>2016</v>
      </c>
      <c r="N6" s="161">
        <v>2017</v>
      </c>
    </row>
    <row r="7" spans="1:14" s="164" customFormat="1" ht="8.25">
      <c r="A7" s="162">
        <v>1</v>
      </c>
      <c r="B7" s="162">
        <v>2</v>
      </c>
      <c r="C7" s="162">
        <v>3</v>
      </c>
      <c r="D7" s="162">
        <v>4</v>
      </c>
      <c r="E7" s="162">
        <v>5</v>
      </c>
      <c r="F7" s="162">
        <v>6</v>
      </c>
      <c r="G7" s="162">
        <v>7</v>
      </c>
      <c r="H7" s="162">
        <v>8</v>
      </c>
      <c r="I7" s="162">
        <v>9</v>
      </c>
      <c r="J7" s="163"/>
      <c r="K7" s="163"/>
      <c r="L7" s="163"/>
      <c r="M7" s="163"/>
      <c r="N7" s="163"/>
    </row>
    <row r="8" spans="1:14" s="126" customFormat="1" ht="22.5" customHeight="1">
      <c r="A8" s="165" t="s">
        <v>486</v>
      </c>
      <c r="B8" s="166" t="s">
        <v>240</v>
      </c>
      <c r="C8" s="167">
        <f>SUM(C9,C13,C18)</f>
        <v>14565822</v>
      </c>
      <c r="D8" s="167">
        <f aca="true" t="shared" si="0" ref="D8:N8">SUM(D9,D13,D18)</f>
        <v>21421539</v>
      </c>
      <c r="E8" s="167">
        <f t="shared" si="0"/>
        <v>11236210</v>
      </c>
      <c r="F8" s="167">
        <f t="shared" si="0"/>
        <v>9317197</v>
      </c>
      <c r="G8" s="167">
        <f t="shared" si="0"/>
        <v>7506619</v>
      </c>
      <c r="H8" s="167">
        <f t="shared" si="0"/>
        <v>5780451</v>
      </c>
      <c r="I8" s="167">
        <f t="shared" si="0"/>
        <v>4054283</v>
      </c>
      <c r="J8" s="167">
        <f t="shared" si="0"/>
        <v>2328125</v>
      </c>
      <c r="K8" s="167">
        <f t="shared" si="0"/>
        <v>1140625</v>
      </c>
      <c r="L8" s="167">
        <f t="shared" si="0"/>
        <v>500000</v>
      </c>
      <c r="M8" s="167">
        <f t="shared" si="0"/>
        <v>250000</v>
      </c>
      <c r="N8" s="167">
        <f t="shared" si="0"/>
        <v>0</v>
      </c>
    </row>
    <row r="9" spans="1:14" ht="15" customHeight="1">
      <c r="A9" s="168" t="s">
        <v>656</v>
      </c>
      <c r="B9" s="169" t="s">
        <v>241</v>
      </c>
      <c r="C9" s="170">
        <f>SUM(C10:C12)</f>
        <v>14565822</v>
      </c>
      <c r="D9" s="170">
        <f aca="true" t="shared" si="1" ref="D9:N9">SUM(D10:D12)</f>
        <v>13202539</v>
      </c>
      <c r="E9" s="170">
        <f t="shared" si="1"/>
        <v>11236210</v>
      </c>
      <c r="F9" s="170">
        <f t="shared" si="1"/>
        <v>9317197</v>
      </c>
      <c r="G9" s="170">
        <f t="shared" si="1"/>
        <v>7506619</v>
      </c>
      <c r="H9" s="170">
        <f t="shared" si="1"/>
        <v>5780451</v>
      </c>
      <c r="I9" s="170">
        <f t="shared" si="1"/>
        <v>4054283</v>
      </c>
      <c r="J9" s="170">
        <f t="shared" si="1"/>
        <v>2328125</v>
      </c>
      <c r="K9" s="170">
        <f t="shared" si="1"/>
        <v>1140625</v>
      </c>
      <c r="L9" s="170">
        <f t="shared" si="1"/>
        <v>500000</v>
      </c>
      <c r="M9" s="170">
        <f t="shared" si="1"/>
        <v>250000</v>
      </c>
      <c r="N9" s="170">
        <f t="shared" si="1"/>
        <v>0</v>
      </c>
    </row>
    <row r="10" spans="1:14" ht="15" customHeight="1">
      <c r="A10" s="171" t="s">
        <v>242</v>
      </c>
      <c r="B10" s="172" t="s">
        <v>243</v>
      </c>
      <c r="C10" s="140">
        <v>413106</v>
      </c>
      <c r="D10" s="140">
        <v>237246</v>
      </c>
      <c r="E10" s="140">
        <v>98965</v>
      </c>
      <c r="F10" s="140">
        <v>8000</v>
      </c>
      <c r="G10" s="140">
        <v>0</v>
      </c>
      <c r="H10" s="140">
        <v>0</v>
      </c>
      <c r="I10" s="140">
        <v>0</v>
      </c>
      <c r="J10" s="173">
        <v>0</v>
      </c>
      <c r="K10" s="173">
        <v>0</v>
      </c>
      <c r="L10" s="173">
        <v>0</v>
      </c>
      <c r="M10" s="173">
        <v>0</v>
      </c>
      <c r="N10" s="174">
        <v>0</v>
      </c>
    </row>
    <row r="11" spans="1:14" ht="15" customHeight="1">
      <c r="A11" s="171" t="s">
        <v>244</v>
      </c>
      <c r="B11" s="172" t="s">
        <v>245</v>
      </c>
      <c r="C11" s="140">
        <v>11652716</v>
      </c>
      <c r="D11" s="140">
        <v>10465293</v>
      </c>
      <c r="E11" s="140">
        <v>8887245</v>
      </c>
      <c r="F11" s="140">
        <v>7309197</v>
      </c>
      <c r="G11" s="140">
        <v>5756619</v>
      </c>
      <c r="H11" s="140">
        <v>4280451</v>
      </c>
      <c r="I11" s="140">
        <v>2804283</v>
      </c>
      <c r="J11" s="173">
        <v>1328125</v>
      </c>
      <c r="K11" s="173">
        <v>390625</v>
      </c>
      <c r="L11" s="173">
        <v>0</v>
      </c>
      <c r="M11" s="173">
        <v>0</v>
      </c>
      <c r="N11" s="174">
        <v>0</v>
      </c>
    </row>
    <row r="12" spans="1:14" ht="15" customHeight="1">
      <c r="A12" s="171" t="s">
        <v>246</v>
      </c>
      <c r="B12" s="172" t="s">
        <v>247</v>
      </c>
      <c r="C12" s="140">
        <v>2500000</v>
      </c>
      <c r="D12" s="140">
        <v>2500000</v>
      </c>
      <c r="E12" s="140">
        <v>2250000</v>
      </c>
      <c r="F12" s="140">
        <v>2000000</v>
      </c>
      <c r="G12" s="140">
        <v>1750000</v>
      </c>
      <c r="H12" s="140">
        <v>1500000</v>
      </c>
      <c r="I12" s="140">
        <v>1250000</v>
      </c>
      <c r="J12" s="173">
        <v>1000000</v>
      </c>
      <c r="K12" s="173">
        <v>750000</v>
      </c>
      <c r="L12" s="173">
        <v>500000</v>
      </c>
      <c r="M12" s="173">
        <v>250000</v>
      </c>
      <c r="N12" s="174">
        <v>0</v>
      </c>
    </row>
    <row r="13" spans="1:14" ht="15" customHeight="1">
      <c r="A13" s="168" t="s">
        <v>671</v>
      </c>
      <c r="B13" s="169" t="s">
        <v>248</v>
      </c>
      <c r="C13" s="136">
        <f>SUM(C17,C15,C14:C15)</f>
        <v>0</v>
      </c>
      <c r="D13" s="136">
        <f>SUM(D17,D15,D14)</f>
        <v>2902250</v>
      </c>
      <c r="E13" s="136">
        <f aca="true" t="shared" si="2" ref="E13:N13">SUM(E17,E15,E14:E15)</f>
        <v>0</v>
      </c>
      <c r="F13" s="136">
        <f t="shared" si="2"/>
        <v>0</v>
      </c>
      <c r="G13" s="136">
        <f t="shared" si="2"/>
        <v>0</v>
      </c>
      <c r="H13" s="136">
        <f t="shared" si="2"/>
        <v>0</v>
      </c>
      <c r="I13" s="136">
        <f t="shared" si="2"/>
        <v>0</v>
      </c>
      <c r="J13" s="136">
        <f t="shared" si="2"/>
        <v>0</v>
      </c>
      <c r="K13" s="136">
        <f t="shared" si="2"/>
        <v>0</v>
      </c>
      <c r="L13" s="136">
        <f t="shared" si="2"/>
        <v>0</v>
      </c>
      <c r="M13" s="136">
        <f t="shared" si="2"/>
        <v>0</v>
      </c>
      <c r="N13" s="136">
        <f t="shared" si="2"/>
        <v>0</v>
      </c>
    </row>
    <row r="14" spans="1:14" ht="15" customHeight="1">
      <c r="A14" s="171" t="s">
        <v>249</v>
      </c>
      <c r="B14" s="172" t="s">
        <v>252</v>
      </c>
      <c r="C14" s="136"/>
      <c r="D14" s="136">
        <v>2002000</v>
      </c>
      <c r="E14" s="136"/>
      <c r="F14" s="136"/>
      <c r="G14" s="136"/>
      <c r="H14" s="136"/>
      <c r="I14" s="136"/>
      <c r="J14" s="174"/>
      <c r="K14" s="174"/>
      <c r="L14" s="174"/>
      <c r="M14" s="174"/>
      <c r="N14" s="174"/>
    </row>
    <row r="15" spans="1:14" ht="15" customHeight="1">
      <c r="A15" s="171" t="s">
        <v>253</v>
      </c>
      <c r="B15" s="172" t="s">
        <v>254</v>
      </c>
      <c r="C15" s="136"/>
      <c r="D15" s="136">
        <v>900250</v>
      </c>
      <c r="E15" s="136"/>
      <c r="F15" s="136"/>
      <c r="G15" s="136"/>
      <c r="H15" s="136"/>
      <c r="I15" s="136"/>
      <c r="J15" s="174"/>
      <c r="K15" s="174"/>
      <c r="L15" s="174"/>
      <c r="M15" s="174"/>
      <c r="N15" s="174"/>
    </row>
    <row r="16" spans="1:14" ht="15" customHeight="1">
      <c r="A16" s="171"/>
      <c r="B16" s="175" t="s">
        <v>255</v>
      </c>
      <c r="C16" s="136"/>
      <c r="D16" s="136"/>
      <c r="E16" s="136"/>
      <c r="F16" s="136"/>
      <c r="G16" s="136"/>
      <c r="H16" s="136"/>
      <c r="I16" s="136"/>
      <c r="J16" s="174"/>
      <c r="K16" s="174"/>
      <c r="L16" s="174"/>
      <c r="M16" s="174"/>
      <c r="N16" s="174"/>
    </row>
    <row r="17" spans="1:14" ht="15" customHeight="1">
      <c r="A17" s="171" t="s">
        <v>256</v>
      </c>
      <c r="B17" s="172" t="s">
        <v>650</v>
      </c>
      <c r="C17" s="136"/>
      <c r="D17" s="136"/>
      <c r="E17" s="136"/>
      <c r="F17" s="136"/>
      <c r="G17" s="136"/>
      <c r="H17" s="136"/>
      <c r="I17" s="136"/>
      <c r="J17" s="174"/>
      <c r="K17" s="174"/>
      <c r="L17" s="174"/>
      <c r="M17" s="174"/>
      <c r="N17" s="174"/>
    </row>
    <row r="18" spans="1:16" ht="15" customHeight="1">
      <c r="A18" s="168" t="s">
        <v>689</v>
      </c>
      <c r="B18" s="169" t="s">
        <v>257</v>
      </c>
      <c r="C18" s="169">
        <f>SUM(C19:C20)</f>
        <v>0</v>
      </c>
      <c r="D18" s="169">
        <f aca="true" t="shared" si="3" ref="D18:N18">SUM(D19:D20)</f>
        <v>5316750</v>
      </c>
      <c r="E18" s="169">
        <f t="shared" si="3"/>
        <v>0</v>
      </c>
      <c r="F18" s="169">
        <f t="shared" si="3"/>
        <v>0</v>
      </c>
      <c r="G18" s="169">
        <f t="shared" si="3"/>
        <v>0</v>
      </c>
      <c r="H18" s="169">
        <f t="shared" si="3"/>
        <v>0</v>
      </c>
      <c r="I18" s="169">
        <f t="shared" si="3"/>
        <v>0</v>
      </c>
      <c r="J18" s="169">
        <f t="shared" si="3"/>
        <v>0</v>
      </c>
      <c r="K18" s="169">
        <f t="shared" si="3"/>
        <v>0</v>
      </c>
      <c r="L18" s="169">
        <f t="shared" si="3"/>
        <v>0</v>
      </c>
      <c r="M18" s="169">
        <f t="shared" si="3"/>
        <v>0</v>
      </c>
      <c r="N18" s="169">
        <f t="shared" si="3"/>
        <v>0</v>
      </c>
      <c r="O18" s="176"/>
      <c r="P18" s="177"/>
    </row>
    <row r="19" spans="1:14" ht="15" customHeight="1">
      <c r="A19" s="171" t="s">
        <v>258</v>
      </c>
      <c r="B19" s="178" t="s">
        <v>259</v>
      </c>
      <c r="C19" s="178"/>
      <c r="D19" s="178"/>
      <c r="E19" s="178"/>
      <c r="F19" s="178"/>
      <c r="G19" s="178"/>
      <c r="H19" s="178"/>
      <c r="I19" s="178"/>
      <c r="J19" s="174"/>
      <c r="K19" s="174"/>
      <c r="L19" s="174"/>
      <c r="M19" s="174"/>
      <c r="N19" s="174"/>
    </row>
    <row r="20" spans="1:14" ht="15" customHeight="1">
      <c r="A20" s="171" t="s">
        <v>260</v>
      </c>
      <c r="B20" s="178" t="s">
        <v>261</v>
      </c>
      <c r="C20" s="178"/>
      <c r="D20" s="178">
        <v>5316750</v>
      </c>
      <c r="E20" s="178"/>
      <c r="F20" s="178"/>
      <c r="G20" s="178"/>
      <c r="H20" s="178"/>
      <c r="I20" s="178"/>
      <c r="J20" s="174"/>
      <c r="K20" s="174"/>
      <c r="L20" s="174"/>
      <c r="M20" s="174"/>
      <c r="N20" s="174"/>
    </row>
    <row r="21" spans="1:14" s="126" customFormat="1" ht="22.5" customHeight="1">
      <c r="A21" s="165">
        <v>2</v>
      </c>
      <c r="B21" s="166" t="s">
        <v>262</v>
      </c>
      <c r="C21" s="179"/>
      <c r="D21" s="167">
        <f>SUM(D22,D26,D27)</f>
        <v>1993283</v>
      </c>
      <c r="E21" s="167">
        <f aca="true" t="shared" si="4" ref="E21:N21">SUM(E22,E26,E27)</f>
        <v>2494329</v>
      </c>
      <c r="F21" s="167">
        <f t="shared" si="4"/>
        <v>2618513</v>
      </c>
      <c r="G21" s="167">
        <f t="shared" si="4"/>
        <v>2182278</v>
      </c>
      <c r="H21" s="167">
        <f t="shared" si="4"/>
        <v>2027468</v>
      </c>
      <c r="I21" s="167">
        <f t="shared" si="4"/>
        <v>1957368</v>
      </c>
      <c r="J21" s="167">
        <f t="shared" si="4"/>
        <v>1888368</v>
      </c>
      <c r="K21" s="167">
        <f t="shared" si="4"/>
        <v>1280700</v>
      </c>
      <c r="L21" s="167">
        <f t="shared" si="4"/>
        <v>686325</v>
      </c>
      <c r="M21" s="167">
        <f t="shared" si="4"/>
        <v>270000</v>
      </c>
      <c r="N21" s="167">
        <f t="shared" si="4"/>
        <v>260000</v>
      </c>
    </row>
    <row r="22" spans="1:14" s="126" customFormat="1" ht="15" customHeight="1">
      <c r="A22" s="165" t="s">
        <v>263</v>
      </c>
      <c r="B22" s="166" t="s">
        <v>264</v>
      </c>
      <c r="C22" s="180">
        <f>SUM(C23:C25)</f>
        <v>0</v>
      </c>
      <c r="D22" s="180">
        <f aca="true" t="shared" si="5" ref="D22:N22">SUM(D23:D25)</f>
        <v>1363283</v>
      </c>
      <c r="E22" s="180">
        <f t="shared" si="5"/>
        <v>1966329</v>
      </c>
      <c r="F22" s="180">
        <f t="shared" si="5"/>
        <v>2169013</v>
      </c>
      <c r="G22" s="180">
        <f t="shared" si="5"/>
        <v>1809578</v>
      </c>
      <c r="H22" s="180">
        <f t="shared" si="5"/>
        <v>1727168</v>
      </c>
      <c r="I22" s="180">
        <f t="shared" si="5"/>
        <v>1726168</v>
      </c>
      <c r="J22" s="180">
        <f t="shared" si="5"/>
        <v>1726168</v>
      </c>
      <c r="K22" s="180">
        <f t="shared" si="5"/>
        <v>1187500</v>
      </c>
      <c r="L22" s="180">
        <f t="shared" si="5"/>
        <v>640625</v>
      </c>
      <c r="M22" s="180">
        <f t="shared" si="5"/>
        <v>250000</v>
      </c>
      <c r="N22" s="180">
        <f t="shared" si="5"/>
        <v>250000</v>
      </c>
    </row>
    <row r="23" spans="1:14" ht="15" customHeight="1">
      <c r="A23" s="171" t="s">
        <v>265</v>
      </c>
      <c r="B23" s="172" t="s">
        <v>266</v>
      </c>
      <c r="C23" s="136"/>
      <c r="D23" s="136">
        <v>1363283</v>
      </c>
      <c r="E23" s="136">
        <v>1716329</v>
      </c>
      <c r="F23" s="136">
        <v>1919013</v>
      </c>
      <c r="G23" s="136">
        <v>1559578</v>
      </c>
      <c r="H23" s="136">
        <v>1477168</v>
      </c>
      <c r="I23" s="136">
        <v>1476168</v>
      </c>
      <c r="J23" s="174">
        <v>1476168</v>
      </c>
      <c r="K23" s="174">
        <v>937500</v>
      </c>
      <c r="L23" s="174">
        <v>390625</v>
      </c>
      <c r="M23" s="174">
        <v>0</v>
      </c>
      <c r="N23" s="174">
        <v>0</v>
      </c>
    </row>
    <row r="24" spans="1:14" ht="15" customHeight="1">
      <c r="A24" s="171" t="s">
        <v>267</v>
      </c>
      <c r="B24" s="172" t="s">
        <v>268</v>
      </c>
      <c r="C24" s="136"/>
      <c r="D24" s="136"/>
      <c r="E24" s="136">
        <v>250000</v>
      </c>
      <c r="F24" s="136">
        <v>250000</v>
      </c>
      <c r="G24" s="136">
        <v>250000</v>
      </c>
      <c r="H24" s="136">
        <v>250000</v>
      </c>
      <c r="I24" s="136">
        <v>250000</v>
      </c>
      <c r="J24" s="174">
        <v>250000</v>
      </c>
      <c r="K24" s="174">
        <v>250000</v>
      </c>
      <c r="L24" s="174">
        <v>250000</v>
      </c>
      <c r="M24" s="174">
        <v>250000</v>
      </c>
      <c r="N24" s="174">
        <v>250000</v>
      </c>
    </row>
    <row r="25" spans="1:14" ht="15" customHeight="1">
      <c r="A25" s="171" t="s">
        <v>269</v>
      </c>
      <c r="B25" s="172" t="s">
        <v>270</v>
      </c>
      <c r="C25" s="136"/>
      <c r="D25" s="136"/>
      <c r="E25" s="136"/>
      <c r="F25" s="136"/>
      <c r="G25" s="136"/>
      <c r="H25" s="136"/>
      <c r="I25" s="136"/>
      <c r="J25" s="174"/>
      <c r="K25" s="174"/>
      <c r="L25" s="174"/>
      <c r="M25" s="174"/>
      <c r="N25" s="174"/>
    </row>
    <row r="26" spans="1:14" ht="15" customHeight="1">
      <c r="A26" s="168" t="s">
        <v>271</v>
      </c>
      <c r="B26" s="169" t="s">
        <v>272</v>
      </c>
      <c r="C26" s="136"/>
      <c r="D26" s="136"/>
      <c r="E26" s="136"/>
      <c r="F26" s="136"/>
      <c r="G26" s="136"/>
      <c r="H26" s="136"/>
      <c r="I26" s="136"/>
      <c r="J26" s="174"/>
      <c r="K26" s="174"/>
      <c r="L26" s="174"/>
      <c r="M26" s="174"/>
      <c r="N26" s="174"/>
    </row>
    <row r="27" spans="1:14" s="183" customFormat="1" ht="14.25" customHeight="1">
      <c r="A27" s="168" t="s">
        <v>273</v>
      </c>
      <c r="B27" s="169" t="s">
        <v>274</v>
      </c>
      <c r="C27" s="181"/>
      <c r="D27" s="170">
        <v>630000</v>
      </c>
      <c r="E27" s="170">
        <v>528000</v>
      </c>
      <c r="F27" s="170">
        <v>449500</v>
      </c>
      <c r="G27" s="170">
        <v>372700</v>
      </c>
      <c r="H27" s="170">
        <v>300300</v>
      </c>
      <c r="I27" s="170">
        <v>231200</v>
      </c>
      <c r="J27" s="182">
        <v>162200</v>
      </c>
      <c r="K27" s="182">
        <v>93200</v>
      </c>
      <c r="L27" s="182">
        <v>45700</v>
      </c>
      <c r="M27" s="182">
        <v>20000</v>
      </c>
      <c r="N27" s="182">
        <v>10000</v>
      </c>
    </row>
    <row r="28" spans="1:14" s="126" customFormat="1" ht="22.5" customHeight="1">
      <c r="A28" s="165" t="s">
        <v>204</v>
      </c>
      <c r="B28" s="166" t="s">
        <v>275</v>
      </c>
      <c r="C28" s="179"/>
      <c r="D28" s="167">
        <v>55628037</v>
      </c>
      <c r="E28" s="167">
        <v>56125985</v>
      </c>
      <c r="F28" s="167">
        <v>56967875</v>
      </c>
      <c r="G28" s="167">
        <v>57822393</v>
      </c>
      <c r="H28" s="167">
        <v>58689730</v>
      </c>
      <c r="I28" s="167">
        <v>59570075</v>
      </c>
      <c r="J28" s="184">
        <v>60463626</v>
      </c>
      <c r="K28" s="184">
        <v>61370580</v>
      </c>
      <c r="L28" s="184">
        <v>62291139</v>
      </c>
      <c r="M28" s="184">
        <v>63225506</v>
      </c>
      <c r="N28" s="184">
        <v>64175000</v>
      </c>
    </row>
    <row r="29" spans="1:14" s="185" customFormat="1" ht="22.5" customHeight="1">
      <c r="A29" s="165" t="s">
        <v>207</v>
      </c>
      <c r="B29" s="166" t="s">
        <v>276</v>
      </c>
      <c r="C29" s="179"/>
      <c r="D29" s="167">
        <v>62483754</v>
      </c>
      <c r="E29" s="167">
        <v>62500000</v>
      </c>
      <c r="F29" s="167">
        <v>63400000</v>
      </c>
      <c r="G29" s="167">
        <v>64400000</v>
      </c>
      <c r="H29" s="167">
        <v>65300000</v>
      </c>
      <c r="I29" s="167">
        <v>66300000</v>
      </c>
      <c r="J29" s="184">
        <v>67300000</v>
      </c>
      <c r="K29" s="184">
        <v>68300000</v>
      </c>
      <c r="L29" s="184">
        <v>69400000</v>
      </c>
      <c r="M29" s="184">
        <v>70400000</v>
      </c>
      <c r="N29" s="184">
        <v>71400000</v>
      </c>
    </row>
    <row r="30" spans="1:14" s="185" customFormat="1" ht="22.5" customHeight="1">
      <c r="A30" s="165" t="s">
        <v>210</v>
      </c>
      <c r="B30" s="166" t="s">
        <v>277</v>
      </c>
      <c r="C30" s="179">
        <f>C28-C29</f>
        <v>0</v>
      </c>
      <c r="D30" s="167">
        <f aca="true" t="shared" si="6" ref="D30:I30">D28-D29</f>
        <v>-6855717</v>
      </c>
      <c r="E30" s="167">
        <f t="shared" si="6"/>
        <v>-6374015</v>
      </c>
      <c r="F30" s="167">
        <f t="shared" si="6"/>
        <v>-6432125</v>
      </c>
      <c r="G30" s="167">
        <f t="shared" si="6"/>
        <v>-6577607</v>
      </c>
      <c r="H30" s="167">
        <f t="shared" si="6"/>
        <v>-6610270</v>
      </c>
      <c r="I30" s="167">
        <f t="shared" si="6"/>
        <v>-6729925</v>
      </c>
      <c r="J30" s="167">
        <f>J28-J29</f>
        <v>-6836374</v>
      </c>
      <c r="K30" s="167">
        <f>K28-K29</f>
        <v>-6929420</v>
      </c>
      <c r="L30" s="167">
        <f>L28-L29</f>
        <v>-7108861</v>
      </c>
      <c r="M30" s="167">
        <f>M28-M29</f>
        <v>-7174494</v>
      </c>
      <c r="N30" s="167">
        <f>N28-N29</f>
        <v>-7225000</v>
      </c>
    </row>
    <row r="31" spans="1:14" s="126" customFormat="1" ht="22.5" customHeight="1">
      <c r="A31" s="165" t="s">
        <v>213</v>
      </c>
      <c r="B31" s="166" t="s">
        <v>278</v>
      </c>
      <c r="C31" s="179"/>
      <c r="D31" s="179"/>
      <c r="E31" s="179"/>
      <c r="F31" s="179"/>
      <c r="G31" s="179"/>
      <c r="H31" s="179"/>
      <c r="I31" s="179"/>
      <c r="J31" s="186"/>
      <c r="K31" s="186"/>
      <c r="L31" s="186"/>
      <c r="M31" s="186"/>
      <c r="N31" s="186"/>
    </row>
    <row r="32" spans="1:14" ht="15" customHeight="1">
      <c r="A32" s="168" t="s">
        <v>279</v>
      </c>
      <c r="B32" s="187" t="s">
        <v>280</v>
      </c>
      <c r="C32" s="136"/>
      <c r="D32" s="188">
        <f>(D8-D22-D27)/D28*100</f>
        <v>34.92529495513207</v>
      </c>
      <c r="E32" s="188">
        <f aca="true" t="shared" si="7" ref="E32:N32">(E8-E22-E27)/E28*100</f>
        <v>15.575461170080132</v>
      </c>
      <c r="F32" s="188">
        <f t="shared" si="7"/>
        <v>11.758704357499731</v>
      </c>
      <c r="G32" s="188">
        <f t="shared" si="7"/>
        <v>9.20809520975723</v>
      </c>
      <c r="H32" s="188">
        <f t="shared" si="7"/>
        <v>6.394616230130894</v>
      </c>
      <c r="I32" s="188">
        <f t="shared" si="7"/>
        <v>3.520081181700711</v>
      </c>
      <c r="J32" s="188">
        <f t="shared" si="7"/>
        <v>0.7273083489898537</v>
      </c>
      <c r="K32" s="188">
        <f t="shared" si="7"/>
        <v>-0.2282445432322784</v>
      </c>
      <c r="L32" s="188">
        <f t="shared" si="7"/>
        <v>-0.2991195906692282</v>
      </c>
      <c r="M32" s="188">
        <f t="shared" si="7"/>
        <v>-0.03163280338159729</v>
      </c>
      <c r="N32" s="188">
        <f t="shared" si="7"/>
        <v>-0.4051421893260615</v>
      </c>
    </row>
    <row r="33" spans="1:14" ht="28.5" customHeight="1">
      <c r="A33" s="168" t="s">
        <v>281</v>
      </c>
      <c r="B33" s="187" t="s">
        <v>282</v>
      </c>
      <c r="C33" s="136"/>
      <c r="D33" s="188">
        <f>(D9+D13-D22)/D28*100</f>
        <v>26.5001369722969</v>
      </c>
      <c r="E33" s="188">
        <f aca="true" t="shared" si="8" ref="E33:N33">(E9+E13-E22)/E28*100</f>
        <v>16.516201898282944</v>
      </c>
      <c r="F33" s="188">
        <f t="shared" si="8"/>
        <v>12.54774554957509</v>
      </c>
      <c r="G33" s="188">
        <f t="shared" si="8"/>
        <v>9.852655181531487</v>
      </c>
      <c r="H33" s="188">
        <f t="shared" si="8"/>
        <v>6.906290078349313</v>
      </c>
      <c r="I33" s="188">
        <f t="shared" si="8"/>
        <v>3.90819551595327</v>
      </c>
      <c r="J33" s="188">
        <f t="shared" si="8"/>
        <v>0.9955688069385716</v>
      </c>
      <c r="K33" s="188">
        <f t="shared" si="8"/>
        <v>-0.0763802460397148</v>
      </c>
      <c r="L33" s="188">
        <f t="shared" si="8"/>
        <v>-0.22575442070500587</v>
      </c>
      <c r="M33" s="188">
        <f t="shared" si="8"/>
        <v>0</v>
      </c>
      <c r="N33" s="188">
        <f t="shared" si="8"/>
        <v>-0.38955979742890534</v>
      </c>
    </row>
    <row r="34" spans="1:14" ht="15" customHeight="1">
      <c r="A34" s="168" t="s">
        <v>283</v>
      </c>
      <c r="B34" s="187" t="s">
        <v>284</v>
      </c>
      <c r="C34" s="136"/>
      <c r="D34" s="188">
        <f>D21/D28*100</f>
        <v>3.583234475809384</v>
      </c>
      <c r="E34" s="188">
        <f aca="true" t="shared" si="9" ref="E34:N34">E21/E28*100</f>
        <v>4.444160757267779</v>
      </c>
      <c r="F34" s="188">
        <f t="shared" si="9"/>
        <v>4.596473012202053</v>
      </c>
      <c r="G34" s="188">
        <f t="shared" si="9"/>
        <v>3.7741053020756166</v>
      </c>
      <c r="H34" s="188">
        <f t="shared" si="9"/>
        <v>3.4545532923732996</v>
      </c>
      <c r="I34" s="188">
        <f t="shared" si="9"/>
        <v>3.285824300204423</v>
      </c>
      <c r="J34" s="188">
        <f t="shared" si="9"/>
        <v>3.1231471298132205</v>
      </c>
      <c r="K34" s="188">
        <f t="shared" si="9"/>
        <v>2.0868305301986716</v>
      </c>
      <c r="L34" s="188">
        <f t="shared" si="9"/>
        <v>1.101801975398138</v>
      </c>
      <c r="M34" s="188">
        <f t="shared" si="9"/>
        <v>0.4270428456515635</v>
      </c>
      <c r="N34" s="188">
        <f t="shared" si="9"/>
        <v>0.4051421893260615</v>
      </c>
    </row>
    <row r="35" spans="1:14" ht="25.5" customHeight="1">
      <c r="A35" s="168" t="s">
        <v>285</v>
      </c>
      <c r="B35" s="187" t="s">
        <v>286</v>
      </c>
      <c r="C35" s="136"/>
      <c r="D35" s="188">
        <f>(D22+D27)/D28*100</f>
        <v>3.583234475809384</v>
      </c>
      <c r="E35" s="188">
        <f aca="true" t="shared" si="10" ref="E35:N35">(E22+E27)/E28*100</f>
        <v>4.444160757267779</v>
      </c>
      <c r="F35" s="188">
        <f t="shared" si="10"/>
        <v>4.596473012202053</v>
      </c>
      <c r="G35" s="188">
        <f t="shared" si="10"/>
        <v>3.7741053020756166</v>
      </c>
      <c r="H35" s="188">
        <f t="shared" si="10"/>
        <v>3.4545532923732996</v>
      </c>
      <c r="I35" s="188">
        <f t="shared" si="10"/>
        <v>3.285824300204423</v>
      </c>
      <c r="J35" s="188">
        <f t="shared" si="10"/>
        <v>3.1231471298132205</v>
      </c>
      <c r="K35" s="188">
        <f t="shared" si="10"/>
        <v>2.0868305301986716</v>
      </c>
      <c r="L35" s="188">
        <f t="shared" si="10"/>
        <v>1.101801975398138</v>
      </c>
      <c r="M35" s="188">
        <f t="shared" si="10"/>
        <v>0.4270428456515635</v>
      </c>
      <c r="N35" s="188">
        <f t="shared" si="10"/>
        <v>0.4051421893260615</v>
      </c>
    </row>
  </sheetData>
  <mergeCells count="6">
    <mergeCell ref="M1:N1"/>
    <mergeCell ref="A2:N2"/>
    <mergeCell ref="A5:A6"/>
    <mergeCell ref="B5:B6"/>
    <mergeCell ref="C5:C6"/>
    <mergeCell ref="D5:N5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70"/>
  <sheetViews>
    <sheetView workbookViewId="0" topLeftCell="A1">
      <selection activeCell="D1" sqref="D1"/>
    </sheetView>
  </sheetViews>
  <sheetFormatPr defaultColWidth="9.00390625" defaultRowHeight="12.75"/>
  <cols>
    <col min="1" max="1" width="12.75390625" style="0" customWidth="1"/>
    <col min="2" max="2" width="5.00390625" style="0" customWidth="1"/>
    <col min="3" max="3" width="38.00390625" style="0" customWidth="1"/>
    <col min="4" max="4" width="13.25390625" style="35" customWidth="1"/>
  </cols>
  <sheetData>
    <row r="1" ht="12.75">
      <c r="D1" s="23" t="s">
        <v>685</v>
      </c>
    </row>
    <row r="2" spans="2:4" ht="74.25" customHeight="1">
      <c r="B2" s="205" t="s">
        <v>475</v>
      </c>
      <c r="C2" s="205"/>
      <c r="D2" s="205"/>
    </row>
    <row r="3" spans="2:4" ht="12.75" customHeight="1">
      <c r="B3" s="22"/>
      <c r="C3" s="22"/>
      <c r="D3" s="23" t="s">
        <v>289</v>
      </c>
    </row>
    <row r="4" spans="2:4" ht="30.75" customHeight="1">
      <c r="B4" s="24" t="s">
        <v>290</v>
      </c>
      <c r="C4" s="24" t="s">
        <v>476</v>
      </c>
      <c r="D4" s="25" t="s">
        <v>477</v>
      </c>
    </row>
    <row r="5" spans="2:4" ht="12.75">
      <c r="B5" s="24" t="s">
        <v>293</v>
      </c>
      <c r="C5" s="26" t="str">
        <f>'[1]zał.nr2-1'!B75</f>
        <v>750 ADMINISTRACJA PUBLICZNA</v>
      </c>
      <c r="D5" s="27">
        <f>SUM(D6)</f>
        <v>105841</v>
      </c>
    </row>
    <row r="6" spans="2:4" ht="12.75">
      <c r="B6" s="28"/>
      <c r="C6" s="29" t="str">
        <f>'[1]zał.nr2-1'!B76</f>
        <v>75011 URZĘDY WOJEWÓDZKIE</v>
      </c>
      <c r="D6" s="30">
        <f>SUM(D7:D12)</f>
        <v>105841</v>
      </c>
    </row>
    <row r="7" spans="2:4" ht="12.75">
      <c r="B7" s="28"/>
      <c r="C7" s="29" t="str">
        <f>'[1]zał.nr2-1'!B77</f>
        <v>§ 4010 wynagrodzenia osobowe pracowników</v>
      </c>
      <c r="D7" s="31">
        <f>'[2]zał.2-1'!D97</f>
        <v>76235</v>
      </c>
    </row>
    <row r="8" spans="2:4" ht="12.75">
      <c r="B8" s="28"/>
      <c r="C8" s="29" t="str">
        <f>'[1]zał.nr2-1'!B78</f>
        <v>§ 4040 dodatkowe wynagrodzenie roczne</v>
      </c>
      <c r="D8" s="31">
        <f>'[2]zał.2-1'!D98</f>
        <v>6226</v>
      </c>
    </row>
    <row r="9" spans="2:4" ht="12.75">
      <c r="B9" s="28"/>
      <c r="C9" s="29" t="str">
        <f>'[1]zał.nr2-1'!B79</f>
        <v>§ 4110 składki na ubezpieczenia społeczne</v>
      </c>
      <c r="D9" s="31">
        <f>'[2]zał.2-1'!D99</f>
        <v>14207</v>
      </c>
    </row>
    <row r="10" spans="2:4" ht="12.75">
      <c r="B10" s="28"/>
      <c r="C10" s="29" t="str">
        <f>'[1]zał.nr2-1'!B80</f>
        <v>§ 4120 składki na Fundusz Pracy</v>
      </c>
      <c r="D10" s="31">
        <f>'[2]zał.2-1'!D100</f>
        <v>2021</v>
      </c>
    </row>
    <row r="11" spans="2:4" ht="12.75">
      <c r="B11" s="28"/>
      <c r="C11" s="29" t="str">
        <f>'[1]zał.nr2-1'!B81</f>
        <v>§ 4210 zakup materiałów i wyposażenia</v>
      </c>
      <c r="D11" s="31">
        <f>'[2]zał.2-1'!D101</f>
        <v>1950</v>
      </c>
    </row>
    <row r="12" spans="2:4" ht="25.5">
      <c r="B12" s="28"/>
      <c r="C12" s="29" t="str">
        <f>'[1]zał.nr2-1'!B82</f>
        <v>§ 4440 odpisy na zakładowy fundusz świadczeń socjalnych</v>
      </c>
      <c r="D12" s="31">
        <f>'[2]zał.2-1'!D102</f>
        <v>5202</v>
      </c>
    </row>
    <row r="13" spans="2:4" ht="51">
      <c r="B13" s="32" t="s">
        <v>297</v>
      </c>
      <c r="C13" s="26" t="str">
        <f>'[1]zał.nr2-1'!B122</f>
        <v>751 URZĘDY NACZELNYCH ORGANÓW WŁADZY PAŃSTWOWEJ, KONTROLI I OCHRONY PRAWA ORAZ SĄDOWNICTWA</v>
      </c>
      <c r="D13" s="27">
        <f>SUM(D14)</f>
        <v>3420</v>
      </c>
    </row>
    <row r="14" spans="2:4" ht="38.25">
      <c r="B14" s="28"/>
      <c r="C14" s="29" t="str">
        <f>'[1]zał.nr2-1'!B123</f>
        <v>75101 URZĘDY NACZELNYCH ORGANÓW WŁADZY PAŃSTWOWEJ, KONTROLI              I OCHRONY PRAWA</v>
      </c>
      <c r="D14" s="30">
        <f>SUM(D15:D18)</f>
        <v>3420</v>
      </c>
    </row>
    <row r="15" spans="2:4" ht="12.75">
      <c r="B15" s="28"/>
      <c r="C15" s="29" t="str">
        <f>'[1]zał.nr2-1'!B125</f>
        <v>§ 4110 składki na ubezpieczenia społeczne</v>
      </c>
      <c r="D15" s="31">
        <f>'[2]zał.2-1'!D152</f>
        <v>404</v>
      </c>
    </row>
    <row r="16" spans="2:4" ht="12.75">
      <c r="B16" s="28"/>
      <c r="C16" s="29" t="str">
        <f>'[1]zał.nr2-1'!B126</f>
        <v>§ 4120 składki na Fundusz Pracy</v>
      </c>
      <c r="D16" s="31">
        <f>'[2]zał.2-1'!D153</f>
        <v>58</v>
      </c>
    </row>
    <row r="17" spans="2:4" ht="12.75">
      <c r="B17" s="28"/>
      <c r="C17" s="29" t="s">
        <v>306</v>
      </c>
      <c r="D17" s="31">
        <f>'[2]zał.2-1'!D154</f>
        <v>2383</v>
      </c>
    </row>
    <row r="18" spans="2:4" ht="12.75">
      <c r="B18" s="28"/>
      <c r="C18" s="29" t="str">
        <f>'[1]zał.nr2-1'!B127</f>
        <v>§ 4210 zakup materiałów i wyposażenia</v>
      </c>
      <c r="D18" s="31">
        <f>'[2]zał.2-1'!D155</f>
        <v>575</v>
      </c>
    </row>
    <row r="19" spans="2:4" ht="16.5" customHeight="1">
      <c r="B19" s="32" t="s">
        <v>331</v>
      </c>
      <c r="C19" s="26" t="str">
        <f>'[1]zał.nr2-1'!B288</f>
        <v>852 POMOC SPOŁECZNA</v>
      </c>
      <c r="D19" s="27">
        <f>SUM(D20,D42,D59,D61,D63)</f>
        <v>6615200</v>
      </c>
    </row>
    <row r="20" spans="2:4" ht="12.75">
      <c r="B20" s="28"/>
      <c r="C20" s="29" t="str">
        <f>'[1]zał.nr2-1'!B289</f>
        <v>85203 OŚRODKI WSPARCIA -ŚDS</v>
      </c>
      <c r="D20" s="30">
        <f>SUM(D21:D41)</f>
        <v>269000</v>
      </c>
    </row>
    <row r="21" spans="2:4" ht="25.5">
      <c r="B21" s="28"/>
      <c r="C21" s="29" t="s">
        <v>478</v>
      </c>
      <c r="D21" s="31">
        <f>'[2]zał.2-1'!D342</f>
        <v>2000</v>
      </c>
    </row>
    <row r="22" spans="2:4" ht="12.75">
      <c r="B22" s="28"/>
      <c r="C22" s="29" t="str">
        <f>'[1]zał.nr2-1'!B291</f>
        <v>§ 4010 wynagrodzenia osobowe pracowników</v>
      </c>
      <c r="D22" s="31">
        <f>'[2]zał.2-1'!D343</f>
        <v>142330</v>
      </c>
    </row>
    <row r="23" spans="2:4" ht="12.75">
      <c r="B23" s="28"/>
      <c r="C23" s="29" t="str">
        <f>'[1]zał.nr2-1'!B292</f>
        <v>§ 4040 dodatkowe wynagrodzenie roczne</v>
      </c>
      <c r="D23" s="31">
        <f>'[2]zał.2-1'!D344</f>
        <v>11782</v>
      </c>
    </row>
    <row r="24" spans="2:4" ht="12.75">
      <c r="B24" s="28"/>
      <c r="C24" s="29" t="str">
        <f>'[1]zał.nr2-1'!B293</f>
        <v>§ 4110 składki na ubezpieczenia społeczne</v>
      </c>
      <c r="D24" s="31">
        <f>'[2]zał.2-1'!D345</f>
        <v>27324</v>
      </c>
    </row>
    <row r="25" spans="2:4" ht="12.75">
      <c r="B25" s="28"/>
      <c r="C25" s="29" t="str">
        <f>'[1]zał.nr2-1'!B294</f>
        <v>§ 4120 składki na Fundusz Pracy</v>
      </c>
      <c r="D25" s="31">
        <f>'[2]zał.2-1'!D346</f>
        <v>3775</v>
      </c>
    </row>
    <row r="26" spans="2:4" ht="12.75">
      <c r="B26" s="28"/>
      <c r="C26" s="29" t="s">
        <v>306</v>
      </c>
      <c r="D26" s="31">
        <f>'[2]zał.2-1'!D347</f>
        <v>5000</v>
      </c>
    </row>
    <row r="27" spans="2:4" ht="12.75">
      <c r="B27" s="28"/>
      <c r="C27" s="29" t="str">
        <f>'[1]zał.nr2-1'!B295</f>
        <v>§ 4210 zakup materiałów i wyposażenia</v>
      </c>
      <c r="D27" s="31">
        <f>'[2]zał.2-1'!D348</f>
        <v>16000</v>
      </c>
    </row>
    <row r="28" spans="2:4" ht="12.75">
      <c r="B28" s="28"/>
      <c r="C28" s="29" t="str">
        <f>'[1]zał.nr2-1'!B296</f>
        <v>§ 4220 zakup środków żywności</v>
      </c>
      <c r="D28" s="31">
        <f>'[2]zał.2-1'!D349</f>
        <v>2200</v>
      </c>
    </row>
    <row r="29" spans="2:4" ht="12.75">
      <c r="B29" s="28"/>
      <c r="C29" s="29" t="str">
        <f>'[1]zał.nr2-1'!B297</f>
        <v>§ 4230 zakup leków i materiałów medycznych</v>
      </c>
      <c r="D29" s="31">
        <f>'[2]zał.2-1'!D350</f>
        <v>100</v>
      </c>
    </row>
    <row r="30" spans="2:4" ht="12.75">
      <c r="B30" s="28"/>
      <c r="C30" s="29" t="str">
        <f>'[1]zał.nr2-1'!B298</f>
        <v>§ 4260 zakup energii</v>
      </c>
      <c r="D30" s="31">
        <f>'[2]zał.2-1'!D351</f>
        <v>20500</v>
      </c>
    </row>
    <row r="31" spans="2:4" ht="12.75">
      <c r="B31" s="28"/>
      <c r="C31" s="29" t="str">
        <f>'[1]zał.nr2-1'!B299</f>
        <v>§ 4270 zakup usług remontowych</v>
      </c>
      <c r="D31" s="31">
        <f>'[2]zał.2-1'!D352</f>
        <v>1500</v>
      </c>
    </row>
    <row r="32" spans="2:4" ht="12.75">
      <c r="B32" s="28"/>
      <c r="C32" s="29" t="str">
        <f>'[1]zał.nr2-1'!B300</f>
        <v>§ 4280 zakup usług zdrowotnych</v>
      </c>
      <c r="D32" s="31">
        <f>'[2]zał.2-1'!D353</f>
        <v>400</v>
      </c>
    </row>
    <row r="33" spans="2:4" ht="12.75">
      <c r="B33" s="28"/>
      <c r="C33" s="29" t="str">
        <f>'[1]zał.nr2-1'!B301</f>
        <v>§ 4300  zakup usług pozostałych</v>
      </c>
      <c r="D33" s="31">
        <f>'[2]zał.2-1'!D354</f>
        <v>18254</v>
      </c>
    </row>
    <row r="34" spans="2:4" ht="12.75">
      <c r="B34" s="28"/>
      <c r="C34" s="29" t="s">
        <v>479</v>
      </c>
      <c r="D34" s="31">
        <f>'[2]zał.2-1'!D355</f>
        <v>850</v>
      </c>
    </row>
    <row r="35" spans="2:4" ht="25.5">
      <c r="B35" s="28"/>
      <c r="C35" s="29" t="s">
        <v>356</v>
      </c>
      <c r="D35" s="31">
        <f>'[2]zał.2-1'!D356</f>
        <v>200</v>
      </c>
    </row>
    <row r="36" spans="2:4" ht="25.5">
      <c r="B36" s="28"/>
      <c r="C36" s="29" t="s">
        <v>313</v>
      </c>
      <c r="D36" s="31">
        <f>'[2]zał.2-1'!D357</f>
        <v>4000</v>
      </c>
    </row>
    <row r="37" spans="2:4" ht="12.75">
      <c r="B37" s="28"/>
      <c r="C37" s="29" t="str">
        <f>'[1]zał.nr2-1'!B302</f>
        <v>§ 4410 podróże służbowe krajowe</v>
      </c>
      <c r="D37" s="31">
        <f>'[2]zał.2-1'!D358</f>
        <v>500</v>
      </c>
    </row>
    <row r="38" spans="2:4" ht="12.75">
      <c r="B38" s="28"/>
      <c r="C38" s="29" t="str">
        <f>'[1]zał.nr2-1'!B303</f>
        <v>§ 4430 różne opłaty i składki</v>
      </c>
      <c r="D38" s="31">
        <f>'[2]zał.2-1'!D359</f>
        <v>2400</v>
      </c>
    </row>
    <row r="39" spans="2:4" ht="25.5">
      <c r="B39" s="28"/>
      <c r="C39" s="29" t="str">
        <f>'[1]zał.nr2-1'!B304</f>
        <v>§ 4440 odpisy na zakładowy fundusz świadczeń socjalnych</v>
      </c>
      <c r="D39" s="31">
        <f>'[2]zał.2-1'!D360</f>
        <v>7085</v>
      </c>
    </row>
    <row r="40" spans="2:4" ht="25.5">
      <c r="B40" s="28"/>
      <c r="C40" s="29" t="s">
        <v>480</v>
      </c>
      <c r="D40" s="31">
        <f>'[2]zał.2-1'!D361</f>
        <v>2500</v>
      </c>
    </row>
    <row r="41" spans="2:4" ht="26.25" customHeight="1">
      <c r="B41" s="28"/>
      <c r="C41" s="29" t="s">
        <v>399</v>
      </c>
      <c r="D41" s="31">
        <f>'[2]zał.2-1'!D362</f>
        <v>300</v>
      </c>
    </row>
    <row r="42" spans="2:4" ht="55.5" customHeight="1">
      <c r="B42" s="28"/>
      <c r="C42" s="29" t="s">
        <v>423</v>
      </c>
      <c r="D42" s="30">
        <f>SUM(D43:D58)</f>
        <v>5985000</v>
      </c>
    </row>
    <row r="43" spans="2:4" ht="24" customHeight="1">
      <c r="B43" s="28"/>
      <c r="C43" s="29" t="s">
        <v>478</v>
      </c>
      <c r="D43" s="31">
        <f>'[2]zał.2-1'!D364</f>
        <v>1000</v>
      </c>
    </row>
    <row r="44" spans="2:4" ht="16.5" customHeight="1">
      <c r="B44" s="28"/>
      <c r="C44" s="29" t="str">
        <f>'[1]zał.nr2-1'!B307</f>
        <v>§ 3110 świadczenia społeczne</v>
      </c>
      <c r="D44" s="31">
        <f>'[2]zał.2-1'!D365</f>
        <v>5769656</v>
      </c>
    </row>
    <row r="45" spans="2:4" ht="17.25" customHeight="1">
      <c r="B45" s="28"/>
      <c r="C45" s="29" t="str">
        <f>'[1]zał.nr2-1'!B308</f>
        <v>§ 4010 wynagrodzenia osobowe pracowników</v>
      </c>
      <c r="D45" s="31">
        <f>'[2]zał.2-1'!D366</f>
        <v>90324</v>
      </c>
    </row>
    <row r="46" spans="2:4" ht="14.25" customHeight="1">
      <c r="B46" s="28"/>
      <c r="C46" s="29" t="str">
        <f>'[1]zał.nr2-1'!B309</f>
        <v>§ 4040 dodatkowe wynagrodzenie roczne</v>
      </c>
      <c r="D46" s="31">
        <f>'[2]zał.2-1'!D367</f>
        <v>8838</v>
      </c>
    </row>
    <row r="47" spans="2:4" ht="13.5" customHeight="1">
      <c r="B47" s="28"/>
      <c r="C47" s="29" t="str">
        <f>'[1]zał.nr2-1'!B310</f>
        <v>§ 4110 składki na ubezpieczenia społeczne</v>
      </c>
      <c r="D47" s="31">
        <f>'[2]zał.2-1'!D368</f>
        <v>67581</v>
      </c>
    </row>
    <row r="48" spans="2:4" ht="16.5" customHeight="1">
      <c r="B48" s="28"/>
      <c r="C48" s="29" t="str">
        <f>'[1]zał.nr2-1'!B313</f>
        <v>§ 4120 składki na Fundusz Pracy</v>
      </c>
      <c r="D48" s="31">
        <f>'[2]zał.2-1'!D369</f>
        <v>2365</v>
      </c>
    </row>
    <row r="49" spans="2:4" ht="16.5" customHeight="1">
      <c r="B49" s="28"/>
      <c r="C49" s="29" t="s">
        <v>306</v>
      </c>
      <c r="D49" s="31">
        <f>'[2]zał.2-1'!D370</f>
        <v>5000</v>
      </c>
    </row>
    <row r="50" spans="2:4" ht="15.75" customHeight="1">
      <c r="B50" s="28"/>
      <c r="C50" s="29" t="str">
        <f>'[1]zał.nr2-1'!B314</f>
        <v>§ 4210 zakup materiałów i wyposażenia</v>
      </c>
      <c r="D50" s="31">
        <f>'[2]zał.2-1'!D371</f>
        <v>10000</v>
      </c>
    </row>
    <row r="51" spans="2:4" ht="15.75" customHeight="1">
      <c r="B51" s="28"/>
      <c r="C51" s="29" t="s">
        <v>309</v>
      </c>
      <c r="D51" s="31">
        <f>'[2]zał.2-1'!D372</f>
        <v>2500</v>
      </c>
    </row>
    <row r="52" spans="2:4" ht="15.75" customHeight="1">
      <c r="B52" s="28"/>
      <c r="C52" s="29" t="str">
        <f>'[1]zał.nr2-1'!B316</f>
        <v>§ 4300 zakup usług pozostałych</v>
      </c>
      <c r="D52" s="31">
        <f>'[2]zał.2-1'!D373</f>
        <v>10500</v>
      </c>
    </row>
    <row r="53" spans="2:4" ht="28.5" customHeight="1">
      <c r="B53" s="28"/>
      <c r="C53" s="29" t="s">
        <v>313</v>
      </c>
      <c r="D53" s="31">
        <f>'[2]zał.2-1'!D374</f>
        <v>6000</v>
      </c>
    </row>
    <row r="54" spans="2:4" ht="15" customHeight="1">
      <c r="B54" s="28"/>
      <c r="C54" s="29" t="str">
        <f>'[1]zał.nr2-1'!B317</f>
        <v>§ 4410 podróże słuzbowe krajowe</v>
      </c>
      <c r="D54" s="31">
        <f>'[2]zał.2-1'!D375</f>
        <v>1000</v>
      </c>
    </row>
    <row r="55" spans="2:4" ht="25.5">
      <c r="B55" s="28"/>
      <c r="C55" s="29" t="str">
        <f>'[1]zał.nr2-1'!B318</f>
        <v>§ 4440 odpisy na zakładowy fundusz świadczeń socjalnych</v>
      </c>
      <c r="D55" s="31">
        <f>'[2]zał.2-1'!D376</f>
        <v>3936</v>
      </c>
    </row>
    <row r="56" spans="2:4" ht="25.5">
      <c r="B56" s="28"/>
      <c r="C56" s="29" t="s">
        <v>480</v>
      </c>
      <c r="D56" s="31">
        <f>'[2]zał.2-1'!D377</f>
        <v>1500</v>
      </c>
    </row>
    <row r="57" spans="2:4" ht="27" customHeight="1">
      <c r="B57" s="28"/>
      <c r="C57" s="29" t="s">
        <v>399</v>
      </c>
      <c r="D57" s="31">
        <f>'[2]zał.2-1'!D378</f>
        <v>2000</v>
      </c>
    </row>
    <row r="58" spans="2:4" ht="25.5">
      <c r="B58" s="28"/>
      <c r="C58" s="29" t="s">
        <v>359</v>
      </c>
      <c r="D58" s="31">
        <f>'[2]zał.2-1'!D379</f>
        <v>2800</v>
      </c>
    </row>
    <row r="59" spans="2:4" ht="63.75">
      <c r="B59" s="28"/>
      <c r="C59" s="29" t="str">
        <f>'[1]zał.nr2-1'!B320</f>
        <v>85213 SKŁADKI NA UBEZPIECZENIA ZDROWOTNE OPŁACANE ZA OSOBY POBIERAJĄCE NIEKTÓRE ŚWIADCZENIA Z POMOCY SPOŁECZNEJ ORAZ NIEKTÓRE ŚWIADCZENIA RODZINNE</v>
      </c>
      <c r="D59" s="30">
        <f>SUM(D60)</f>
        <v>25000</v>
      </c>
    </row>
    <row r="60" spans="2:4" ht="12.75">
      <c r="B60" s="28"/>
      <c r="C60" s="29" t="str">
        <f>'[1]zał.nr2-1'!B321</f>
        <v>§ 4130 składki na ubezpieczenia zdrowotne</v>
      </c>
      <c r="D60" s="31">
        <f>'[2]zał.2-1'!D381</f>
        <v>25000</v>
      </c>
    </row>
    <row r="61" spans="2:4" ht="38.25">
      <c r="B61" s="28"/>
      <c r="C61" s="29" t="s">
        <v>481</v>
      </c>
      <c r="D61" s="30">
        <f>SUM(D62:D62)</f>
        <v>221000</v>
      </c>
    </row>
    <row r="62" spans="2:4" ht="12.75">
      <c r="B62" s="28"/>
      <c r="C62" s="29" t="str">
        <f>'[1]zał.nr2-1'!B328</f>
        <v>§ 3110 świadczenia społeczne</v>
      </c>
      <c r="D62" s="31">
        <v>221000</v>
      </c>
    </row>
    <row r="63" spans="2:4" ht="27" customHeight="1">
      <c r="B63" s="28"/>
      <c r="C63" s="29" t="str">
        <f>'[1]zał.nr2-1'!B362</f>
        <v>85228 USŁUGI OPIEKUŃCZE                              I SPECJALISTYCZNE USŁUGI OPIEKUŃCZE</v>
      </c>
      <c r="D63" s="30">
        <f>SUM(D64:D69)</f>
        <v>115200</v>
      </c>
    </row>
    <row r="64" spans="2:4" ht="25.5">
      <c r="B64" s="28"/>
      <c r="C64" s="29" t="s">
        <v>478</v>
      </c>
      <c r="D64" s="31">
        <v>1057</v>
      </c>
    </row>
    <row r="65" spans="2:4" ht="12.75">
      <c r="B65" s="28"/>
      <c r="C65" s="29" t="str">
        <f>'[1]zał.nr2-1'!B377</f>
        <v>§ 4010 wynagrodzenia osobowe pracowników</v>
      </c>
      <c r="D65" s="31">
        <v>84877</v>
      </c>
    </row>
    <row r="66" spans="2:4" ht="12.75">
      <c r="B66" s="28"/>
      <c r="C66" s="29" t="str">
        <f>'[1]zał.nr2-1'!B378</f>
        <v>§ 4040 dodatkowe wynagrodzenie roczne</v>
      </c>
      <c r="D66" s="31">
        <v>7922</v>
      </c>
    </row>
    <row r="67" spans="2:4" ht="12.75">
      <c r="B67" s="28"/>
      <c r="C67" s="29" t="str">
        <f>'[1]zał.nr2-1'!B379</f>
        <v>§ 4110 składki na ubezpieczenia społeczne</v>
      </c>
      <c r="D67" s="31">
        <v>16177</v>
      </c>
    </row>
    <row r="68" spans="2:4" ht="12.75">
      <c r="B68" s="28"/>
      <c r="C68" s="29" t="str">
        <f>'[1]zał.nr2-1'!B380</f>
        <v>§ 4120 składki na Fundusz Pracy</v>
      </c>
      <c r="D68" s="31">
        <v>2018</v>
      </c>
    </row>
    <row r="69" spans="2:4" ht="25.5">
      <c r="B69" s="28"/>
      <c r="C69" s="29" t="s">
        <v>317</v>
      </c>
      <c r="D69" s="31">
        <v>3149</v>
      </c>
    </row>
    <row r="70" spans="2:4" ht="15.75">
      <c r="B70" s="28"/>
      <c r="C70" s="33" t="s">
        <v>474</v>
      </c>
      <c r="D70" s="34">
        <f>SUM(D19,D13,D5)</f>
        <v>6724461</v>
      </c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8"/>
  <sheetViews>
    <sheetView workbookViewId="0" topLeftCell="A1">
      <selection activeCell="E1" sqref="E1"/>
    </sheetView>
  </sheetViews>
  <sheetFormatPr defaultColWidth="9.00390625" defaultRowHeight="12.75"/>
  <cols>
    <col min="2" max="2" width="7.125" style="0" customWidth="1"/>
    <col min="3" max="3" width="13.75390625" style="0" customWidth="1"/>
    <col min="4" max="4" width="31.75390625" style="0" customWidth="1"/>
    <col min="5" max="5" width="15.00390625" style="0" customWidth="1"/>
  </cols>
  <sheetData>
    <row r="1" ht="12.75">
      <c r="E1" s="191" t="s">
        <v>684</v>
      </c>
    </row>
    <row r="3" spans="2:5" ht="57" customHeight="1">
      <c r="B3" s="205" t="s">
        <v>482</v>
      </c>
      <c r="C3" s="205"/>
      <c r="D3" s="205"/>
      <c r="E3" s="205"/>
    </row>
    <row r="4" spans="2:5" ht="14.25" customHeight="1">
      <c r="B4" s="22"/>
      <c r="C4" s="22"/>
      <c r="D4" s="22"/>
      <c r="E4" s="36" t="s">
        <v>289</v>
      </c>
    </row>
    <row r="5" spans="2:5" ht="25.5">
      <c r="B5" s="24" t="s">
        <v>290</v>
      </c>
      <c r="C5" s="24" t="s">
        <v>483</v>
      </c>
      <c r="D5" s="24" t="s">
        <v>484</v>
      </c>
      <c r="E5" s="37" t="s">
        <v>485</v>
      </c>
    </row>
    <row r="6" spans="2:5" ht="25.5">
      <c r="B6" s="38" t="s">
        <v>486</v>
      </c>
      <c r="C6" s="39" t="s">
        <v>487</v>
      </c>
      <c r="D6" s="40" t="s">
        <v>488</v>
      </c>
      <c r="E6" s="41">
        <f>'[2]zał.2-1'!D489</f>
        <v>500000</v>
      </c>
    </row>
    <row r="7" spans="2:5" ht="25.5">
      <c r="B7" s="38" t="s">
        <v>489</v>
      </c>
      <c r="C7" s="39" t="s">
        <v>490</v>
      </c>
      <c r="D7" s="40" t="s">
        <v>491</v>
      </c>
      <c r="E7" s="41">
        <f>'[2]zał.2-1'!D494</f>
        <v>350000</v>
      </c>
    </row>
    <row r="8" spans="2:5" ht="12.75">
      <c r="B8" s="42"/>
      <c r="C8" s="43" t="s">
        <v>474</v>
      </c>
      <c r="D8" s="38"/>
      <c r="E8" s="44">
        <f>SUM(E6:E7)</f>
        <v>850000</v>
      </c>
    </row>
  </sheetData>
  <mergeCells count="1"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D1" sqref="D1"/>
    </sheetView>
  </sheetViews>
  <sheetFormatPr defaultColWidth="9.00390625" defaultRowHeight="12.75"/>
  <cols>
    <col min="1" max="1" width="13.00390625" style="0" customWidth="1"/>
    <col min="2" max="2" width="5.00390625" style="0" customWidth="1"/>
    <col min="3" max="3" width="39.625" style="0" customWidth="1"/>
    <col min="4" max="4" width="14.375" style="0" customWidth="1"/>
  </cols>
  <sheetData>
    <row r="1" ht="12.75">
      <c r="D1" s="191" t="s">
        <v>683</v>
      </c>
    </row>
    <row r="2" spans="1:4" ht="77.25" customHeight="1">
      <c r="A2" s="45"/>
      <c r="B2" s="205" t="s">
        <v>492</v>
      </c>
      <c r="C2" s="205"/>
      <c r="D2" s="205"/>
    </row>
    <row r="3" spans="2:4" ht="12.75" customHeight="1">
      <c r="B3" s="22"/>
      <c r="C3" s="22"/>
      <c r="D3" s="46" t="s">
        <v>289</v>
      </c>
    </row>
    <row r="4" spans="2:4" ht="29.25" customHeight="1">
      <c r="B4" s="40" t="s">
        <v>290</v>
      </c>
      <c r="C4" s="40" t="s">
        <v>476</v>
      </c>
      <c r="D4" s="47" t="s">
        <v>493</v>
      </c>
    </row>
    <row r="5" spans="2:4" ht="17.25" customHeight="1">
      <c r="B5" s="40"/>
      <c r="C5" s="48" t="s">
        <v>337</v>
      </c>
      <c r="D5" s="49">
        <f>SUM(D6)</f>
        <v>2000</v>
      </c>
    </row>
    <row r="6" spans="2:4" ht="17.25" customHeight="1">
      <c r="B6" s="40"/>
      <c r="C6" s="50" t="s">
        <v>494</v>
      </c>
      <c r="D6" s="51">
        <f>SUM(D7)</f>
        <v>2000</v>
      </c>
    </row>
    <row r="7" spans="2:4" ht="34.5" customHeight="1">
      <c r="B7" s="40"/>
      <c r="C7" s="50" t="s">
        <v>339</v>
      </c>
      <c r="D7" s="52">
        <f>'[2]zał.2-1'!D75</f>
        <v>2000</v>
      </c>
    </row>
    <row r="8" spans="2:4" ht="15.75" customHeight="1">
      <c r="B8" s="40"/>
      <c r="C8" s="26" t="s">
        <v>411</v>
      </c>
      <c r="D8" s="53">
        <f>SUM(D9)</f>
        <v>2000</v>
      </c>
    </row>
    <row r="9" spans="2:4" ht="12.75" customHeight="1">
      <c r="B9" s="40"/>
      <c r="C9" s="29" t="s">
        <v>415</v>
      </c>
      <c r="D9" s="54">
        <f>SUM(D10)</f>
        <v>2000</v>
      </c>
    </row>
    <row r="10" spans="2:4" ht="39.75" customHeight="1">
      <c r="B10" s="40"/>
      <c r="C10" s="12" t="s">
        <v>339</v>
      </c>
      <c r="D10" s="55">
        <f>'[2]zał.2-1'!D339</f>
        <v>2000</v>
      </c>
    </row>
    <row r="11" spans="2:4" ht="12.75" customHeight="1" hidden="1">
      <c r="B11" s="40"/>
      <c r="C11" s="12" t="s">
        <v>495</v>
      </c>
      <c r="D11" s="56"/>
    </row>
    <row r="12" spans="2:4" ht="22.5" customHeight="1" hidden="1">
      <c r="B12" s="40"/>
      <c r="C12" s="12" t="s">
        <v>496</v>
      </c>
      <c r="D12" s="56"/>
    </row>
    <row r="13" spans="2:4" ht="12.75">
      <c r="B13" s="40"/>
      <c r="C13" s="9" t="s">
        <v>418</v>
      </c>
      <c r="D13" s="53">
        <f>SUM(D14)</f>
        <v>15000</v>
      </c>
    </row>
    <row r="14" spans="2:7" ht="12.75">
      <c r="B14" s="40"/>
      <c r="C14" s="12" t="s">
        <v>436</v>
      </c>
      <c r="D14" s="54">
        <f>SUM(D15)</f>
        <v>15000</v>
      </c>
      <c r="G14" t="s">
        <v>497</v>
      </c>
    </row>
    <row r="15" spans="2:4" ht="33.75">
      <c r="B15" s="40"/>
      <c r="C15" s="12" t="s">
        <v>339</v>
      </c>
      <c r="D15" s="55">
        <f>'[2]zał.2-1'!D428</f>
        <v>15000</v>
      </c>
    </row>
    <row r="16" spans="2:4" ht="12.75" hidden="1">
      <c r="B16" s="40"/>
      <c r="C16" s="12" t="s">
        <v>498</v>
      </c>
      <c r="D16" s="56"/>
    </row>
    <row r="17" spans="2:4" ht="22.5" hidden="1">
      <c r="B17" s="40"/>
      <c r="C17" s="12" t="s">
        <v>499</v>
      </c>
      <c r="D17" s="56"/>
    </row>
    <row r="18" spans="2:4" ht="17.25" customHeight="1">
      <c r="B18" s="40"/>
      <c r="C18" s="9" t="s">
        <v>444</v>
      </c>
      <c r="D18" s="53">
        <f>SUM(D19)</f>
        <v>30000</v>
      </c>
    </row>
    <row r="19" spans="2:4" ht="12.75">
      <c r="B19" s="40"/>
      <c r="C19" s="12" t="s">
        <v>449</v>
      </c>
      <c r="D19" s="54">
        <f>SUM(D20)</f>
        <v>30000</v>
      </c>
    </row>
    <row r="20" spans="2:4" ht="33.75">
      <c r="B20" s="40"/>
      <c r="C20" s="12" t="s">
        <v>500</v>
      </c>
      <c r="D20" s="55">
        <f>'[2]zał.2-1'!D460</f>
        <v>30000</v>
      </c>
    </row>
    <row r="21" spans="2:4" ht="12.75" hidden="1">
      <c r="B21" s="40"/>
      <c r="C21" s="12" t="s">
        <v>501</v>
      </c>
      <c r="D21" s="56"/>
    </row>
    <row r="22" spans="2:4" ht="12.75" hidden="1">
      <c r="B22" s="40"/>
      <c r="C22" s="12" t="s">
        <v>498</v>
      </c>
      <c r="D22" s="56"/>
    </row>
    <row r="23" spans="2:4" ht="12.75" hidden="1">
      <c r="B23" s="40"/>
      <c r="C23" s="12" t="s">
        <v>502</v>
      </c>
      <c r="D23" s="56"/>
    </row>
    <row r="24" spans="2:4" ht="12.75" hidden="1">
      <c r="B24" s="40"/>
      <c r="C24" s="12" t="s">
        <v>503</v>
      </c>
      <c r="D24" s="56"/>
    </row>
    <row r="25" spans="2:4" ht="12.75" hidden="1">
      <c r="B25" s="40"/>
      <c r="C25" s="12" t="s">
        <v>504</v>
      </c>
      <c r="D25" s="56"/>
    </row>
    <row r="26" spans="2:4" ht="12.75" hidden="1">
      <c r="B26" s="40"/>
      <c r="C26" s="12" t="s">
        <v>505</v>
      </c>
      <c r="D26" s="56"/>
    </row>
    <row r="27" spans="2:4" ht="12.75" hidden="1">
      <c r="B27" s="40"/>
      <c r="C27" s="12" t="s">
        <v>506</v>
      </c>
      <c r="D27" s="56"/>
    </row>
    <row r="28" spans="2:4" ht="21">
      <c r="B28" s="40"/>
      <c r="C28" s="9" t="s">
        <v>465</v>
      </c>
      <c r="D28" s="57">
        <f>SUM(D29)</f>
        <v>7500</v>
      </c>
    </row>
    <row r="29" spans="2:4" ht="12.75">
      <c r="B29" s="40"/>
      <c r="C29" s="12" t="s">
        <v>469</v>
      </c>
      <c r="D29" s="58">
        <f>SUM(D30)</f>
        <v>7500</v>
      </c>
    </row>
    <row r="30" spans="2:4" ht="33.75">
      <c r="B30" s="40"/>
      <c r="C30" s="12" t="s">
        <v>507</v>
      </c>
      <c r="D30" s="55">
        <f>'[2]zał.2-1'!D496</f>
        <v>7500</v>
      </c>
    </row>
    <row r="31" spans="2:4" ht="12.75" hidden="1">
      <c r="B31" s="40"/>
      <c r="C31" s="12" t="s">
        <v>508</v>
      </c>
      <c r="D31" s="56"/>
    </row>
    <row r="32" spans="2:4" ht="12.75">
      <c r="B32" s="40"/>
      <c r="C32" s="9" t="s">
        <v>471</v>
      </c>
      <c r="D32" s="57">
        <f>SUM(D33)</f>
        <v>102500</v>
      </c>
    </row>
    <row r="33" spans="2:4" ht="12.75">
      <c r="B33" s="40"/>
      <c r="C33" s="12" t="s">
        <v>473</v>
      </c>
      <c r="D33" s="58">
        <f>SUM(D34)</f>
        <v>102500</v>
      </c>
    </row>
    <row r="34" spans="2:4" ht="33.75">
      <c r="B34" s="40"/>
      <c r="C34" s="12" t="s">
        <v>507</v>
      </c>
      <c r="D34" s="55">
        <f>'[2]zał.2-1'!D518</f>
        <v>102500</v>
      </c>
    </row>
    <row r="35" spans="2:4" ht="12.75" hidden="1">
      <c r="B35" s="40"/>
      <c r="C35" s="59" t="s">
        <v>509</v>
      </c>
      <c r="D35" s="60"/>
    </row>
    <row r="36" spans="2:4" ht="12.75" hidden="1">
      <c r="B36" s="40"/>
      <c r="C36" s="59" t="s">
        <v>510</v>
      </c>
      <c r="D36" s="60"/>
    </row>
    <row r="37" spans="2:4" ht="12.75" hidden="1">
      <c r="B37" s="40"/>
      <c r="C37" s="59" t="s">
        <v>502</v>
      </c>
      <c r="D37" s="60"/>
    </row>
    <row r="38" spans="2:4" ht="12.75" hidden="1">
      <c r="B38" s="40"/>
      <c r="C38" s="59" t="s">
        <v>503</v>
      </c>
      <c r="D38" s="60"/>
    </row>
    <row r="39" spans="2:4" ht="11.25" customHeight="1" hidden="1">
      <c r="B39" s="40"/>
      <c r="C39" s="59" t="s">
        <v>511</v>
      </c>
      <c r="D39" s="60"/>
    </row>
    <row r="40" spans="2:4" ht="12.75" hidden="1">
      <c r="B40" s="40"/>
      <c r="C40" s="59" t="s">
        <v>502</v>
      </c>
      <c r="D40" s="60"/>
    </row>
    <row r="41" spans="2:4" ht="12.75" hidden="1">
      <c r="B41" s="40"/>
      <c r="C41" s="59" t="s">
        <v>498</v>
      </c>
      <c r="D41" s="60"/>
    </row>
    <row r="42" spans="2:4" ht="12.75" hidden="1">
      <c r="B42" s="40"/>
      <c r="C42" s="59" t="s">
        <v>506</v>
      </c>
      <c r="D42" s="60"/>
    </row>
    <row r="43" spans="2:4" ht="15.75">
      <c r="B43" s="28"/>
      <c r="C43" s="33" t="s">
        <v>474</v>
      </c>
      <c r="D43" s="61">
        <f>SUM(D32,D28,D18,D13,D8,D5)</f>
        <v>159000</v>
      </c>
    </row>
  </sheetData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15"/>
  <sheetViews>
    <sheetView workbookViewId="0" topLeftCell="A1">
      <selection activeCell="D1" sqref="D1"/>
    </sheetView>
  </sheetViews>
  <sheetFormatPr defaultColWidth="9.00390625" defaultRowHeight="12.75"/>
  <cols>
    <col min="1" max="1" width="12.625" style="0" customWidth="1"/>
    <col min="2" max="2" width="5.75390625" style="0" customWidth="1"/>
    <col min="3" max="3" width="40.00390625" style="0" customWidth="1"/>
    <col min="4" max="4" width="16.75390625" style="0" customWidth="1"/>
  </cols>
  <sheetData>
    <row r="1" ht="12.75">
      <c r="D1" s="191" t="s">
        <v>682</v>
      </c>
    </row>
    <row r="2" spans="2:4" ht="60.75" customHeight="1">
      <c r="B2" s="206" t="s">
        <v>512</v>
      </c>
      <c r="C2" s="206"/>
      <c r="D2" s="206"/>
    </row>
    <row r="3" ht="12.75">
      <c r="D3" s="36" t="s">
        <v>289</v>
      </c>
    </row>
    <row r="4" spans="2:4" s="64" customFormat="1" ht="26.25" customHeight="1">
      <c r="B4" s="63" t="s">
        <v>290</v>
      </c>
      <c r="C4" s="63" t="s">
        <v>513</v>
      </c>
      <c r="D4" s="24" t="s">
        <v>514</v>
      </c>
    </row>
    <row r="5" spans="2:4" s="66" customFormat="1" ht="25.5">
      <c r="B5" s="38" t="s">
        <v>293</v>
      </c>
      <c r="C5" s="26" t="s">
        <v>515</v>
      </c>
      <c r="D5" s="65">
        <f>SUM(D6,D10)</f>
        <v>14790775</v>
      </c>
    </row>
    <row r="6" spans="2:4" s="70" customFormat="1" ht="12.75">
      <c r="B6" s="67"/>
      <c r="C6" s="68" t="s">
        <v>516</v>
      </c>
      <c r="D6" s="69">
        <f>SUM(D7:D9)</f>
        <v>11887775</v>
      </c>
    </row>
    <row r="7" spans="2:4" ht="12.75">
      <c r="B7" s="42"/>
      <c r="C7" s="29" t="s">
        <v>517</v>
      </c>
      <c r="D7" s="31">
        <v>11852775</v>
      </c>
    </row>
    <row r="8" spans="2:4" ht="12.75">
      <c r="B8" s="42"/>
      <c r="C8" s="29" t="s">
        <v>518</v>
      </c>
      <c r="D8" s="31">
        <v>20000</v>
      </c>
    </row>
    <row r="9" spans="2:4" ht="12.75">
      <c r="B9" s="42"/>
      <c r="C9" s="29" t="s">
        <v>519</v>
      </c>
      <c r="D9" s="31">
        <v>15000</v>
      </c>
    </row>
    <row r="10" spans="2:4" s="70" customFormat="1" ht="12.75">
      <c r="B10" s="67"/>
      <c r="C10" s="68" t="s">
        <v>520</v>
      </c>
      <c r="D10" s="71">
        <f>SUM(D11:D13)</f>
        <v>2903000</v>
      </c>
    </row>
    <row r="11" spans="2:4" ht="12.75">
      <c r="B11" s="42"/>
      <c r="C11" s="29" t="s">
        <v>517</v>
      </c>
      <c r="D11" s="31">
        <v>2900000</v>
      </c>
    </row>
    <row r="12" spans="2:4" ht="12.75">
      <c r="B12" s="42"/>
      <c r="C12" s="29" t="s">
        <v>518</v>
      </c>
      <c r="D12" s="31">
        <v>2000</v>
      </c>
    </row>
    <row r="13" spans="2:4" ht="12.75">
      <c r="B13" s="42"/>
      <c r="C13" s="29" t="s">
        <v>519</v>
      </c>
      <c r="D13" s="31">
        <v>1000</v>
      </c>
    </row>
    <row r="14" spans="2:4" s="66" customFormat="1" ht="12.75">
      <c r="B14" s="38" t="s">
        <v>297</v>
      </c>
      <c r="C14" s="26" t="s">
        <v>521</v>
      </c>
      <c r="D14" s="72">
        <f>SUM(D15)</f>
        <v>6468538</v>
      </c>
    </row>
    <row r="15" spans="2:4" s="70" customFormat="1" ht="25.5">
      <c r="B15" s="67"/>
      <c r="C15" s="68" t="s">
        <v>531</v>
      </c>
      <c r="D15" s="71">
        <f>SUM(D16:D22)</f>
        <v>6468538</v>
      </c>
    </row>
    <row r="16" spans="2:4" ht="25.5">
      <c r="B16" s="42"/>
      <c r="C16" s="29" t="s">
        <v>532</v>
      </c>
      <c r="D16" s="31">
        <v>73500</v>
      </c>
    </row>
    <row r="17" spans="2:4" ht="12.75">
      <c r="B17" s="42"/>
      <c r="C17" s="29" t="s">
        <v>533</v>
      </c>
      <c r="D17" s="31">
        <v>100</v>
      </c>
    </row>
    <row r="18" spans="2:4" ht="68.25" customHeight="1">
      <c r="B18" s="42"/>
      <c r="C18" s="29" t="s">
        <v>534</v>
      </c>
      <c r="D18" s="31">
        <v>1366138</v>
      </c>
    </row>
    <row r="19" spans="2:4" ht="38.25">
      <c r="B19" s="42"/>
      <c r="C19" s="29" t="s">
        <v>535</v>
      </c>
      <c r="D19" s="31">
        <v>16800</v>
      </c>
    </row>
    <row r="20" spans="2:4" ht="25.5">
      <c r="B20" s="42"/>
      <c r="C20" s="29" t="s">
        <v>536</v>
      </c>
      <c r="D20" s="31">
        <v>3000000</v>
      </c>
    </row>
    <row r="21" spans="2:4" ht="12.75">
      <c r="B21" s="42"/>
      <c r="C21" s="29" t="s">
        <v>518</v>
      </c>
      <c r="D21" s="31">
        <v>2000</v>
      </c>
    </row>
    <row r="22" spans="2:4" ht="12.75">
      <c r="B22" s="42"/>
      <c r="C22" s="29" t="s">
        <v>519</v>
      </c>
      <c r="D22" s="31">
        <v>2010000</v>
      </c>
    </row>
    <row r="23" spans="2:4" s="66" customFormat="1" ht="12.75">
      <c r="B23" s="38" t="s">
        <v>331</v>
      </c>
      <c r="C23" s="26" t="s">
        <v>537</v>
      </c>
      <c r="D23" s="72">
        <f>SUM(D24,D27)</f>
        <v>131963</v>
      </c>
    </row>
    <row r="24" spans="2:4" s="70" customFormat="1" ht="12.75">
      <c r="B24" s="67"/>
      <c r="C24" s="68" t="s">
        <v>538</v>
      </c>
      <c r="D24" s="71">
        <f>SUM(D25:D26)</f>
        <v>111863</v>
      </c>
    </row>
    <row r="25" spans="2:4" ht="54.75" customHeight="1">
      <c r="B25" s="42"/>
      <c r="C25" s="29" t="s">
        <v>539</v>
      </c>
      <c r="D25" s="31">
        <v>105841</v>
      </c>
    </row>
    <row r="26" spans="2:4" ht="51" customHeight="1">
      <c r="B26" s="42"/>
      <c r="C26" s="29" t="s">
        <v>540</v>
      </c>
      <c r="D26" s="31">
        <v>6022</v>
      </c>
    </row>
    <row r="27" spans="2:4" s="70" customFormat="1" ht="25.5">
      <c r="B27" s="67"/>
      <c r="C27" s="68" t="s">
        <v>541</v>
      </c>
      <c r="D27" s="71">
        <f>SUM(D28:D29)</f>
        <v>20100</v>
      </c>
    </row>
    <row r="28" spans="2:4" ht="12.75">
      <c r="B28" s="42"/>
      <c r="C28" s="29" t="s">
        <v>518</v>
      </c>
      <c r="D28" s="31">
        <v>100</v>
      </c>
    </row>
    <row r="29" spans="2:4" ht="12.75">
      <c r="B29" s="42"/>
      <c r="C29" s="29" t="s">
        <v>519</v>
      </c>
      <c r="D29" s="31">
        <v>20000</v>
      </c>
    </row>
    <row r="30" spans="2:4" s="66" customFormat="1" ht="38.25">
      <c r="B30" s="38" t="s">
        <v>336</v>
      </c>
      <c r="C30" s="26" t="s">
        <v>542</v>
      </c>
      <c r="D30" s="72">
        <f>SUM(D31)</f>
        <v>3420</v>
      </c>
    </row>
    <row r="31" spans="2:4" s="70" customFormat="1" ht="38.25">
      <c r="B31" s="67"/>
      <c r="C31" s="68" t="s">
        <v>543</v>
      </c>
      <c r="D31" s="71">
        <f>SUM(D32)</f>
        <v>3420</v>
      </c>
    </row>
    <row r="32" spans="2:4" ht="53.25" customHeight="1">
      <c r="B32" s="42"/>
      <c r="C32" s="29" t="s">
        <v>539</v>
      </c>
      <c r="D32" s="31">
        <v>3420</v>
      </c>
    </row>
    <row r="33" spans="2:4" s="66" customFormat="1" ht="25.5">
      <c r="B33" s="38" t="s">
        <v>340</v>
      </c>
      <c r="C33" s="26" t="s">
        <v>544</v>
      </c>
      <c r="D33" s="72">
        <f>SUM(D34)</f>
        <v>6400</v>
      </c>
    </row>
    <row r="34" spans="2:4" s="70" customFormat="1" ht="12.75">
      <c r="B34" s="67"/>
      <c r="C34" s="68" t="s">
        <v>545</v>
      </c>
      <c r="D34" s="71">
        <f>SUM(D35)</f>
        <v>6400</v>
      </c>
    </row>
    <row r="35" spans="2:4" ht="25.5">
      <c r="B35" s="42"/>
      <c r="C35" s="29" t="s">
        <v>546</v>
      </c>
      <c r="D35" s="31">
        <v>6400</v>
      </c>
    </row>
    <row r="36" spans="2:4" s="66" customFormat="1" ht="51" customHeight="1">
      <c r="B36" s="38" t="s">
        <v>348</v>
      </c>
      <c r="C36" s="26" t="s">
        <v>547</v>
      </c>
      <c r="D36" s="72">
        <f>SUM(D37,D40,D48,D61,D66)</f>
        <v>15489916</v>
      </c>
    </row>
    <row r="37" spans="2:4" s="70" customFormat="1" ht="25.5">
      <c r="B37" s="67"/>
      <c r="C37" s="68" t="s">
        <v>548</v>
      </c>
      <c r="D37" s="71">
        <f>SUM(D38:D39)</f>
        <v>32200</v>
      </c>
    </row>
    <row r="38" spans="2:4" ht="25.5">
      <c r="B38" s="42"/>
      <c r="C38" s="29" t="s">
        <v>549</v>
      </c>
      <c r="D38" s="31">
        <v>30000</v>
      </c>
    </row>
    <row r="39" spans="2:4" ht="25.5">
      <c r="B39" s="42"/>
      <c r="C39" s="29" t="s">
        <v>552</v>
      </c>
      <c r="D39" s="31">
        <v>2200</v>
      </c>
    </row>
    <row r="40" spans="2:4" s="70" customFormat="1" ht="56.25" customHeight="1">
      <c r="B40" s="67"/>
      <c r="C40" s="68" t="s">
        <v>553</v>
      </c>
      <c r="D40" s="71">
        <f>SUM(D41:D47)</f>
        <v>4160349</v>
      </c>
    </row>
    <row r="41" spans="2:4" ht="12.75">
      <c r="B41" s="42"/>
      <c r="C41" s="29" t="s">
        <v>554</v>
      </c>
      <c r="D41" s="31">
        <v>4125300</v>
      </c>
    </row>
    <row r="42" spans="2:4" ht="12.75">
      <c r="B42" s="42"/>
      <c r="C42" s="29" t="s">
        <v>555</v>
      </c>
      <c r="D42" s="31">
        <v>500</v>
      </c>
    </row>
    <row r="43" spans="2:4" ht="12.75">
      <c r="B43" s="42"/>
      <c r="C43" s="29" t="s">
        <v>556</v>
      </c>
      <c r="D43" s="31">
        <v>15484</v>
      </c>
    </row>
    <row r="44" spans="2:4" ht="12.75">
      <c r="B44" s="42"/>
      <c r="C44" s="29" t="s">
        <v>557</v>
      </c>
      <c r="D44" s="31">
        <v>4265</v>
      </c>
    </row>
    <row r="45" spans="2:4" ht="12.75">
      <c r="B45" s="42"/>
      <c r="C45" s="29" t="s">
        <v>558</v>
      </c>
      <c r="D45" s="31">
        <v>4000</v>
      </c>
    </row>
    <row r="46" spans="2:4" ht="12.75">
      <c r="B46" s="42"/>
      <c r="C46" s="29" t="s">
        <v>533</v>
      </c>
      <c r="D46" s="31">
        <v>100</v>
      </c>
    </row>
    <row r="47" spans="2:4" ht="25.5">
      <c r="B47" s="42"/>
      <c r="C47" s="29" t="s">
        <v>552</v>
      </c>
      <c r="D47" s="31">
        <v>10700</v>
      </c>
    </row>
    <row r="48" spans="2:4" s="70" customFormat="1" ht="51">
      <c r="B48" s="67"/>
      <c r="C48" s="68" t="s">
        <v>559</v>
      </c>
      <c r="D48" s="71">
        <f>SUM(D49:D60)</f>
        <v>2872047</v>
      </c>
    </row>
    <row r="49" spans="2:4" ht="12.75">
      <c r="B49" s="42"/>
      <c r="C49" s="29" t="s">
        <v>554</v>
      </c>
      <c r="D49" s="31">
        <v>2047494</v>
      </c>
    </row>
    <row r="50" spans="2:4" ht="12.75">
      <c r="B50" s="42"/>
      <c r="C50" s="29" t="s">
        <v>555</v>
      </c>
      <c r="D50" s="31">
        <v>9335</v>
      </c>
    </row>
    <row r="51" spans="2:4" ht="12.75">
      <c r="B51" s="42"/>
      <c r="C51" s="29" t="s">
        <v>556</v>
      </c>
      <c r="D51" s="31">
        <v>538</v>
      </c>
    </row>
    <row r="52" spans="2:4" ht="12.75">
      <c r="B52" s="42"/>
      <c r="C52" s="29" t="s">
        <v>557</v>
      </c>
      <c r="D52" s="31">
        <v>98500</v>
      </c>
    </row>
    <row r="53" spans="2:4" ht="14.25" customHeight="1">
      <c r="B53" s="42"/>
      <c r="C53" s="29" t="s">
        <v>560</v>
      </c>
      <c r="D53" s="31">
        <v>31000</v>
      </c>
    </row>
    <row r="54" spans="2:4" ht="12.75">
      <c r="B54" s="42"/>
      <c r="C54" s="29" t="s">
        <v>561</v>
      </c>
      <c r="D54" s="31">
        <v>1380</v>
      </c>
    </row>
    <row r="55" spans="2:4" ht="12.75">
      <c r="B55" s="42"/>
      <c r="C55" s="29" t="s">
        <v>562</v>
      </c>
      <c r="D55" s="31">
        <v>455000</v>
      </c>
    </row>
    <row r="56" spans="2:4" ht="25.5">
      <c r="B56" s="42"/>
      <c r="C56" s="29" t="s">
        <v>563</v>
      </c>
      <c r="D56" s="31">
        <v>3200</v>
      </c>
    </row>
    <row r="57" spans="2:4" ht="38.25">
      <c r="B57" s="42"/>
      <c r="C57" s="29" t="s">
        <v>564</v>
      </c>
      <c r="D57" s="31">
        <v>300</v>
      </c>
    </row>
    <row r="58" spans="2:4" ht="12.75">
      <c r="B58" s="42"/>
      <c r="C58" s="29" t="s">
        <v>558</v>
      </c>
      <c r="D58" s="31">
        <v>213500</v>
      </c>
    </row>
    <row r="59" spans="2:4" ht="12.75">
      <c r="B59" s="42"/>
      <c r="C59" s="29" t="s">
        <v>533</v>
      </c>
      <c r="D59" s="31">
        <v>2300</v>
      </c>
    </row>
    <row r="60" spans="2:4" ht="25.5">
      <c r="B60" s="42"/>
      <c r="C60" s="29" t="s">
        <v>552</v>
      </c>
      <c r="D60" s="31">
        <v>9500</v>
      </c>
    </row>
    <row r="61" spans="2:4" s="70" customFormat="1" ht="38.25">
      <c r="B61" s="67"/>
      <c r="C61" s="68" t="s">
        <v>565</v>
      </c>
      <c r="D61" s="71">
        <f>SUM(D62:D65)</f>
        <v>306300</v>
      </c>
    </row>
    <row r="62" spans="2:4" ht="12.75">
      <c r="B62" s="42"/>
      <c r="C62" s="29" t="s">
        <v>566</v>
      </c>
      <c r="D62" s="31">
        <v>144300</v>
      </c>
    </row>
    <row r="63" spans="2:4" ht="25.5">
      <c r="B63" s="42"/>
      <c r="C63" s="29" t="s">
        <v>567</v>
      </c>
      <c r="D63" s="31">
        <v>140000</v>
      </c>
    </row>
    <row r="64" spans="2:4" ht="38.25">
      <c r="B64" s="42"/>
      <c r="C64" s="29" t="s">
        <v>568</v>
      </c>
      <c r="D64" s="31">
        <v>21900</v>
      </c>
    </row>
    <row r="65" spans="2:4" ht="25.5">
      <c r="B65" s="42"/>
      <c r="C65" s="29" t="s">
        <v>552</v>
      </c>
      <c r="D65" s="31">
        <v>100</v>
      </c>
    </row>
    <row r="66" spans="2:4" s="70" customFormat="1" ht="25.5">
      <c r="B66" s="67"/>
      <c r="C66" s="68" t="s">
        <v>569</v>
      </c>
      <c r="D66" s="71">
        <f>SUM(D67:D68)</f>
        <v>8119020</v>
      </c>
    </row>
    <row r="67" spans="2:4" ht="12.75">
      <c r="B67" s="42"/>
      <c r="C67" s="29" t="s">
        <v>570</v>
      </c>
      <c r="D67" s="31">
        <v>8019020</v>
      </c>
    </row>
    <row r="68" spans="2:4" ht="12.75">
      <c r="B68" s="42"/>
      <c r="C68" s="29" t="s">
        <v>571</v>
      </c>
      <c r="D68" s="31">
        <v>100000</v>
      </c>
    </row>
    <row r="69" spans="2:4" s="66" customFormat="1" ht="12.75">
      <c r="B69" s="38" t="s">
        <v>351</v>
      </c>
      <c r="C69" s="26" t="s">
        <v>572</v>
      </c>
      <c r="D69" s="72">
        <f>SUM(D70,D72,D74)</f>
        <v>10648907</v>
      </c>
    </row>
    <row r="70" spans="2:4" s="70" customFormat="1" ht="25.5">
      <c r="B70" s="67"/>
      <c r="C70" s="68" t="s">
        <v>573</v>
      </c>
      <c r="D70" s="71">
        <f>SUM(D71)</f>
        <v>7991562</v>
      </c>
    </row>
    <row r="71" spans="2:4" ht="12.75">
      <c r="B71" s="42"/>
      <c r="C71" s="29" t="s">
        <v>574</v>
      </c>
      <c r="D71" s="31">
        <v>7991562</v>
      </c>
    </row>
    <row r="72" spans="2:4" s="70" customFormat="1" ht="25.5">
      <c r="B72" s="67"/>
      <c r="C72" s="68" t="s">
        <v>575</v>
      </c>
      <c r="D72" s="71">
        <f>SUM(D73)</f>
        <v>2450721</v>
      </c>
    </row>
    <row r="73" spans="2:4" ht="12.75">
      <c r="B73" s="42"/>
      <c r="C73" s="29" t="s">
        <v>574</v>
      </c>
      <c r="D73" s="31">
        <v>2450721</v>
      </c>
    </row>
    <row r="74" spans="2:4" s="70" customFormat="1" ht="25.5">
      <c r="B74" s="67"/>
      <c r="C74" s="68" t="s">
        <v>576</v>
      </c>
      <c r="D74" s="71">
        <f>SUM(D75)</f>
        <v>206624</v>
      </c>
    </row>
    <row r="75" spans="2:4" ht="12.75">
      <c r="B75" s="42"/>
      <c r="C75" s="29" t="s">
        <v>574</v>
      </c>
      <c r="D75" s="31">
        <v>206624</v>
      </c>
    </row>
    <row r="76" spans="2:4" s="66" customFormat="1" ht="12.75">
      <c r="B76" s="38" t="s">
        <v>365</v>
      </c>
      <c r="C76" s="26" t="s">
        <v>577</v>
      </c>
      <c r="D76" s="72">
        <f>SUM(D79,D77)</f>
        <v>394881</v>
      </c>
    </row>
    <row r="77" spans="2:4" s="70" customFormat="1" ht="12.75">
      <c r="B77" s="67"/>
      <c r="C77" s="68" t="s">
        <v>578</v>
      </c>
      <c r="D77" s="71">
        <f>SUM(D78:D78)</f>
        <v>10831</v>
      </c>
    </row>
    <row r="78" spans="2:4" ht="63.75">
      <c r="B78" s="42"/>
      <c r="C78" s="29" t="s">
        <v>579</v>
      </c>
      <c r="D78" s="31">
        <v>10831</v>
      </c>
    </row>
    <row r="79" spans="2:4" s="70" customFormat="1" ht="12.75">
      <c r="B79" s="67"/>
      <c r="C79" s="68" t="s">
        <v>580</v>
      </c>
      <c r="D79" s="71">
        <f>SUM(D80)</f>
        <v>384050</v>
      </c>
    </row>
    <row r="80" spans="2:4" ht="12.75">
      <c r="B80" s="42"/>
      <c r="C80" s="29" t="s">
        <v>517</v>
      </c>
      <c r="D80" s="31">
        <v>384050</v>
      </c>
    </row>
    <row r="81" spans="2:4" s="66" customFormat="1" ht="12.75">
      <c r="B81" s="38" t="s">
        <v>368</v>
      </c>
      <c r="C81" s="26" t="s">
        <v>581</v>
      </c>
      <c r="D81" s="72">
        <f>SUM(D82,D84,D87,D89,D93,D96,D99)</f>
        <v>7487900</v>
      </c>
    </row>
    <row r="82" spans="2:4" s="70" customFormat="1" ht="12.75">
      <c r="B82" s="67"/>
      <c r="C82" s="68" t="s">
        <v>582</v>
      </c>
      <c r="D82" s="71">
        <f>SUM(D83)</f>
        <v>269000</v>
      </c>
    </row>
    <row r="83" spans="2:4" ht="51" customHeight="1">
      <c r="B83" s="42"/>
      <c r="C83" s="29" t="s">
        <v>539</v>
      </c>
      <c r="D83" s="31">
        <v>269000</v>
      </c>
    </row>
    <row r="84" spans="2:4" s="70" customFormat="1" ht="42.75" customHeight="1">
      <c r="B84" s="67"/>
      <c r="C84" s="68" t="s">
        <v>583</v>
      </c>
      <c r="D84" s="71">
        <f>SUM(D85:D86)</f>
        <v>5988000</v>
      </c>
    </row>
    <row r="85" spans="2:4" ht="51" customHeight="1">
      <c r="B85" s="42"/>
      <c r="C85" s="29" t="s">
        <v>539</v>
      </c>
      <c r="D85" s="31">
        <v>5985000</v>
      </c>
    </row>
    <row r="86" spans="2:4" ht="52.5" customHeight="1">
      <c r="B86" s="42"/>
      <c r="C86" s="29" t="s">
        <v>540</v>
      </c>
      <c r="D86" s="31">
        <v>3000</v>
      </c>
    </row>
    <row r="87" spans="2:4" s="70" customFormat="1" ht="51">
      <c r="B87" s="67"/>
      <c r="C87" s="68" t="s">
        <v>584</v>
      </c>
      <c r="D87" s="71">
        <f>SUM(D88)</f>
        <v>25000</v>
      </c>
    </row>
    <row r="88" spans="2:4" ht="50.25" customHeight="1">
      <c r="B88" s="42"/>
      <c r="C88" s="29" t="s">
        <v>539</v>
      </c>
      <c r="D88" s="31">
        <v>25000</v>
      </c>
    </row>
    <row r="89" spans="2:4" s="70" customFormat="1" ht="25.5">
      <c r="B89" s="67"/>
      <c r="C89" s="68" t="s">
        <v>585</v>
      </c>
      <c r="D89" s="71">
        <f>SUM(D90:D92)</f>
        <v>600500</v>
      </c>
    </row>
    <row r="90" spans="2:4" ht="12.75">
      <c r="B90" s="42"/>
      <c r="C90" s="29" t="s">
        <v>519</v>
      </c>
      <c r="D90" s="31">
        <v>1500</v>
      </c>
    </row>
    <row r="91" spans="2:4" ht="52.5" customHeight="1">
      <c r="B91" s="42"/>
      <c r="C91" s="29" t="s">
        <v>539</v>
      </c>
      <c r="D91" s="31">
        <v>221000</v>
      </c>
    </row>
    <row r="92" spans="2:4" ht="38.25">
      <c r="B92" s="42"/>
      <c r="C92" s="29" t="s">
        <v>587</v>
      </c>
      <c r="D92" s="31">
        <v>378000</v>
      </c>
    </row>
    <row r="93" spans="2:4" s="70" customFormat="1" ht="12.75">
      <c r="B93" s="67"/>
      <c r="C93" s="68" t="s">
        <v>588</v>
      </c>
      <c r="D93" s="71">
        <f>SUM(D94:D95)</f>
        <v>330200</v>
      </c>
    </row>
    <row r="94" spans="2:4" ht="12.75">
      <c r="B94" s="42"/>
      <c r="C94" s="29" t="s">
        <v>519</v>
      </c>
      <c r="D94" s="31">
        <v>200</v>
      </c>
    </row>
    <row r="95" spans="2:4" ht="38.25">
      <c r="B95" s="42"/>
      <c r="C95" s="29" t="s">
        <v>587</v>
      </c>
      <c r="D95" s="31">
        <v>330000</v>
      </c>
    </row>
    <row r="96" spans="2:4" s="70" customFormat="1" ht="25.5">
      <c r="B96" s="67"/>
      <c r="C96" s="68" t="s">
        <v>589</v>
      </c>
      <c r="D96" s="71">
        <f>SUM(D97:D98)</f>
        <v>173200</v>
      </c>
    </row>
    <row r="97" spans="2:4" ht="12.75">
      <c r="B97" s="42"/>
      <c r="C97" s="29" t="s">
        <v>517</v>
      </c>
      <c r="D97" s="31">
        <v>58000</v>
      </c>
    </row>
    <row r="98" spans="2:4" ht="57" customHeight="1">
      <c r="B98" s="42"/>
      <c r="C98" s="29" t="s">
        <v>539</v>
      </c>
      <c r="D98" s="31">
        <v>115200</v>
      </c>
    </row>
    <row r="99" spans="2:4" s="70" customFormat="1" ht="12.75">
      <c r="B99" s="67"/>
      <c r="C99" s="68" t="s">
        <v>590</v>
      </c>
      <c r="D99" s="71">
        <f>SUM(D100)</f>
        <v>102000</v>
      </c>
    </row>
    <row r="100" spans="2:4" ht="38.25">
      <c r="B100" s="42"/>
      <c r="C100" s="29" t="s">
        <v>587</v>
      </c>
      <c r="D100" s="31">
        <v>102000</v>
      </c>
    </row>
    <row r="101" spans="2:4" s="66" customFormat="1" ht="17.25" customHeight="1">
      <c r="B101" s="38" t="s">
        <v>371</v>
      </c>
      <c r="C101" s="26" t="s">
        <v>591</v>
      </c>
      <c r="D101" s="72">
        <f>SUM(D102)</f>
        <v>175337</v>
      </c>
    </row>
    <row r="102" spans="2:4" s="70" customFormat="1" ht="12.75">
      <c r="B102" s="67"/>
      <c r="C102" s="68" t="s">
        <v>592</v>
      </c>
      <c r="D102" s="71">
        <f>SUM(D103:D104)</f>
        <v>175337</v>
      </c>
    </row>
    <row r="103" spans="2:4" ht="63.75">
      <c r="B103" s="42"/>
      <c r="C103" s="29" t="s">
        <v>579</v>
      </c>
      <c r="D103" s="31">
        <v>130337</v>
      </c>
    </row>
    <row r="104" spans="2:4" ht="12.75">
      <c r="B104" s="42"/>
      <c r="C104" s="29" t="s">
        <v>519</v>
      </c>
      <c r="D104" s="31">
        <v>45000</v>
      </c>
    </row>
    <row r="105" spans="2:4" s="66" customFormat="1" ht="12.75">
      <c r="B105" s="38" t="s">
        <v>379</v>
      </c>
      <c r="C105" s="26" t="s">
        <v>593</v>
      </c>
      <c r="D105" s="72">
        <f>SUM(D106)</f>
        <v>30000</v>
      </c>
    </row>
    <row r="106" spans="2:4" s="70" customFormat="1" ht="12.75">
      <c r="B106" s="67"/>
      <c r="C106" s="68" t="s">
        <v>594</v>
      </c>
      <c r="D106" s="71">
        <f>SUM(D107:D107)</f>
        <v>30000</v>
      </c>
    </row>
    <row r="107" spans="2:4" ht="12.75">
      <c r="B107" s="42"/>
      <c r="C107" s="29" t="s">
        <v>517</v>
      </c>
      <c r="D107" s="31">
        <v>30000</v>
      </c>
    </row>
    <row r="108" spans="2:4" s="66" customFormat="1" ht="12.75">
      <c r="B108" s="38"/>
      <c r="C108" s="73" t="s">
        <v>595</v>
      </c>
      <c r="D108" s="72">
        <f>SUM(D105,D101,D81,D76,D69,D36,D33,D30,D23,D14,D5)</f>
        <v>55628037</v>
      </c>
    </row>
    <row r="109" ht="12.75">
      <c r="C109" s="64"/>
    </row>
    <row r="110" ht="12.75">
      <c r="C110" s="64"/>
    </row>
    <row r="111" ht="12.75">
      <c r="C111" s="64"/>
    </row>
    <row r="112" ht="12.75">
      <c r="C112" s="64"/>
    </row>
    <row r="113" ht="12.75">
      <c r="C113" s="64"/>
    </row>
    <row r="114" ht="12.75">
      <c r="C114" s="64"/>
    </row>
    <row r="115" ht="12.75">
      <c r="C115" s="64"/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266"/>
  <sheetViews>
    <sheetView workbookViewId="0" topLeftCell="A1">
      <selection activeCell="D1" sqref="D1"/>
    </sheetView>
  </sheetViews>
  <sheetFormatPr defaultColWidth="9.00390625" defaultRowHeight="12.75"/>
  <cols>
    <col min="1" max="2" width="9.125" style="79" customWidth="1"/>
    <col min="3" max="3" width="34.625" style="79" customWidth="1"/>
    <col min="4" max="4" width="14.625" style="79" customWidth="1"/>
    <col min="5" max="10" width="9.125" style="79" customWidth="1"/>
    <col min="11" max="11" width="5.625" style="79" customWidth="1"/>
    <col min="12" max="12" width="36.875" style="79" customWidth="1"/>
    <col min="13" max="13" width="12.625" style="79" customWidth="1"/>
    <col min="14" max="14" width="13.125" style="79" customWidth="1"/>
    <col min="15" max="16384" width="9.125" style="79" customWidth="1"/>
  </cols>
  <sheetData>
    <row r="1" ht="12.75">
      <c r="D1" s="190" t="s">
        <v>681</v>
      </c>
    </row>
    <row r="2" spans="2:15" ht="66" customHeight="1">
      <c r="B2" s="205" t="s">
        <v>597</v>
      </c>
      <c r="C2" s="205"/>
      <c r="D2" s="205"/>
      <c r="K2" s="207"/>
      <c r="L2" s="207"/>
      <c r="M2" s="207"/>
      <c r="N2" s="207"/>
      <c r="O2" s="207"/>
    </row>
    <row r="3" spans="2:15" ht="14.25" customHeight="1">
      <c r="B3" s="22"/>
      <c r="C3" s="22"/>
      <c r="D3" s="81" t="s">
        <v>289</v>
      </c>
      <c r="K3" s="80"/>
      <c r="L3" s="80"/>
      <c r="M3" s="80"/>
      <c r="N3" s="80"/>
      <c r="O3" s="80"/>
    </row>
    <row r="4" spans="2:15" s="82" customFormat="1" ht="33" customHeight="1">
      <c r="B4" s="83" t="s">
        <v>598</v>
      </c>
      <c r="C4" s="83" t="s">
        <v>599</v>
      </c>
      <c r="D4" s="83" t="s">
        <v>600</v>
      </c>
      <c r="K4" s="80"/>
      <c r="L4" s="80"/>
      <c r="M4" s="80"/>
      <c r="N4" s="80"/>
      <c r="O4" s="80"/>
    </row>
    <row r="5" spans="2:15" ht="12.75">
      <c r="B5" s="84" t="s">
        <v>293</v>
      </c>
      <c r="C5" s="73" t="s">
        <v>601</v>
      </c>
      <c r="D5" s="85">
        <f>SUM(D6,D17,D20,D24)</f>
        <v>37444669</v>
      </c>
      <c r="K5" s="86"/>
      <c r="L5" s="87"/>
      <c r="M5" s="88"/>
      <c r="N5" s="88"/>
      <c r="O5" s="89"/>
    </row>
    <row r="6" spans="2:15" ht="25.5">
      <c r="B6" s="90">
        <v>1</v>
      </c>
      <c r="C6" s="73" t="s">
        <v>602</v>
      </c>
      <c r="D6" s="85">
        <f>SUM(D7:D16)</f>
        <v>7180596</v>
      </c>
      <c r="L6" s="87"/>
      <c r="M6" s="88"/>
      <c r="N6" s="88"/>
      <c r="O6" s="89"/>
    </row>
    <row r="7" spans="2:15" ht="12.75">
      <c r="B7" s="90"/>
      <c r="C7" s="76" t="s">
        <v>603</v>
      </c>
      <c r="D7" s="91">
        <v>6172794</v>
      </c>
      <c r="L7" s="92"/>
      <c r="M7" s="89"/>
      <c r="N7" s="89"/>
      <c r="O7" s="89"/>
    </row>
    <row r="8" spans="2:15" ht="12.75">
      <c r="B8" s="90"/>
      <c r="C8" s="76" t="s">
        <v>604</v>
      </c>
      <c r="D8" s="91">
        <f>'[3]projekt 2'!D51+'[3]projekt 2'!D43</f>
        <v>102765</v>
      </c>
      <c r="L8" s="92"/>
      <c r="M8" s="89"/>
      <c r="N8" s="89"/>
      <c r="O8" s="89"/>
    </row>
    <row r="9" spans="2:15" ht="12.75">
      <c r="B9" s="90"/>
      <c r="C9" s="76" t="s">
        <v>605</v>
      </c>
      <c r="D9" s="91">
        <f>'[3]projekt 2'!D49+'[3]projekt 2'!D41</f>
        <v>9835</v>
      </c>
      <c r="L9" s="92"/>
      <c r="M9" s="89"/>
      <c r="N9" s="89"/>
      <c r="O9" s="89"/>
    </row>
    <row r="10" spans="2:15" ht="12.75">
      <c r="B10" s="90"/>
      <c r="C10" s="76" t="s">
        <v>606</v>
      </c>
      <c r="D10" s="91">
        <f>'[3]projekt 2'!D50+'[3]projekt 2'!D42</f>
        <v>16022</v>
      </c>
      <c r="L10" s="92"/>
      <c r="M10" s="89"/>
      <c r="N10" s="89"/>
      <c r="O10" s="89"/>
    </row>
    <row r="11" spans="2:15" ht="12.75">
      <c r="B11" s="90"/>
      <c r="C11" s="76" t="s">
        <v>607</v>
      </c>
      <c r="D11" s="91">
        <f>'[3]projekt 2'!D37</f>
        <v>30000</v>
      </c>
      <c r="L11" s="92"/>
      <c r="M11" s="89"/>
      <c r="N11" s="89"/>
      <c r="O11" s="89"/>
    </row>
    <row r="12" spans="2:15" ht="12.75">
      <c r="B12" s="93"/>
      <c r="C12" s="76" t="s">
        <v>608</v>
      </c>
      <c r="D12" s="31">
        <f>'[3]projekt 2'!D61</f>
        <v>144300</v>
      </c>
      <c r="L12" s="92"/>
      <c r="M12" s="89"/>
      <c r="N12" s="89"/>
      <c r="O12" s="89"/>
    </row>
    <row r="13" spans="2:15" ht="12.75">
      <c r="B13" s="93"/>
      <c r="C13" s="76" t="s">
        <v>609</v>
      </c>
      <c r="D13" s="31">
        <f>'[3]projekt 2'!D52</f>
        <v>31000</v>
      </c>
      <c r="L13" s="92"/>
      <c r="M13" s="89"/>
      <c r="N13" s="89"/>
      <c r="O13" s="89"/>
    </row>
    <row r="14" spans="2:15" ht="12.75">
      <c r="B14" s="93"/>
      <c r="C14" s="76" t="s">
        <v>610</v>
      </c>
      <c r="D14" s="31">
        <f>'[3]projekt 2'!D54</f>
        <v>455000</v>
      </c>
      <c r="L14" s="92"/>
      <c r="M14" s="89"/>
      <c r="N14" s="89"/>
      <c r="O14" s="89"/>
    </row>
    <row r="15" spans="2:15" ht="12.75">
      <c r="B15" s="93"/>
      <c r="C15" s="76" t="s">
        <v>611</v>
      </c>
      <c r="D15" s="31">
        <f>'[3]projekt 2'!D53</f>
        <v>1380</v>
      </c>
      <c r="L15" s="92"/>
      <c r="M15" s="89"/>
      <c r="N15" s="89"/>
      <c r="O15" s="89"/>
    </row>
    <row r="16" spans="2:15" ht="12.75">
      <c r="B16" s="93"/>
      <c r="C16" s="76" t="s">
        <v>612</v>
      </c>
      <c r="D16" s="31">
        <f>'[3]projekt 2'!D57+'[3]projekt 2'!D44</f>
        <v>217500</v>
      </c>
      <c r="L16" s="92"/>
      <c r="M16" s="89"/>
      <c r="N16" s="89"/>
      <c r="O16" s="89"/>
    </row>
    <row r="17" spans="2:15" ht="25.5">
      <c r="B17" s="93">
        <v>2</v>
      </c>
      <c r="C17" s="73" t="s">
        <v>613</v>
      </c>
      <c r="D17" s="65">
        <v>8119020</v>
      </c>
      <c r="L17" s="92"/>
      <c r="M17" s="89"/>
      <c r="N17" s="89"/>
      <c r="O17" s="89"/>
    </row>
    <row r="18" spans="2:15" ht="25.5">
      <c r="B18" s="93"/>
      <c r="C18" s="76" t="s">
        <v>614</v>
      </c>
      <c r="D18" s="94">
        <f>'[3]projekt 2'!D66</f>
        <v>8019020</v>
      </c>
      <c r="L18" s="92"/>
      <c r="M18" s="89"/>
      <c r="N18" s="89"/>
      <c r="O18" s="89"/>
    </row>
    <row r="19" spans="2:15" ht="25.5">
      <c r="B19" s="93"/>
      <c r="C19" s="76" t="s">
        <v>615</v>
      </c>
      <c r="D19" s="94">
        <f>'[3]projekt 2'!D67</f>
        <v>100000</v>
      </c>
      <c r="L19" s="92"/>
      <c r="M19" s="89"/>
      <c r="N19" s="89"/>
      <c r="O19" s="89"/>
    </row>
    <row r="20" spans="2:15" ht="25.5">
      <c r="B20" s="93">
        <v>3</v>
      </c>
      <c r="C20" s="73" t="s">
        <v>616</v>
      </c>
      <c r="D20" s="65">
        <v>4597606</v>
      </c>
      <c r="L20" s="92"/>
      <c r="M20" s="89"/>
      <c r="N20" s="89"/>
      <c r="O20" s="89"/>
    </row>
    <row r="21" spans="2:15" ht="25.5">
      <c r="B21" s="93"/>
      <c r="C21" s="76" t="s">
        <v>617</v>
      </c>
      <c r="D21" s="94">
        <v>1507306</v>
      </c>
      <c r="L21" s="92"/>
      <c r="M21" s="89"/>
      <c r="N21" s="89"/>
      <c r="O21" s="89"/>
    </row>
    <row r="22" spans="2:15" ht="12.75">
      <c r="B22" s="93"/>
      <c r="C22" s="76" t="s">
        <v>618</v>
      </c>
      <c r="D22" s="94">
        <v>73500</v>
      </c>
      <c r="L22" s="92"/>
      <c r="M22" s="89"/>
      <c r="N22" s="89"/>
      <c r="O22" s="89"/>
    </row>
    <row r="23" spans="2:15" ht="25.5">
      <c r="B23" s="93"/>
      <c r="C23" s="76" t="s">
        <v>619</v>
      </c>
      <c r="D23" s="94">
        <v>3016800</v>
      </c>
      <c r="L23" s="92"/>
      <c r="M23" s="89"/>
      <c r="N23" s="89"/>
      <c r="O23" s="89"/>
    </row>
    <row r="24" spans="2:15" ht="25.5">
      <c r="B24" s="93">
        <v>4</v>
      </c>
      <c r="C24" s="73" t="s">
        <v>620</v>
      </c>
      <c r="D24" s="65">
        <v>17547447</v>
      </c>
      <c r="L24" s="92"/>
      <c r="M24" s="89"/>
      <c r="N24" s="89"/>
      <c r="O24" s="89"/>
    </row>
    <row r="25" spans="2:15" ht="12.75">
      <c r="B25" s="93"/>
      <c r="C25" s="76" t="s">
        <v>621</v>
      </c>
      <c r="D25" s="94">
        <v>15224825</v>
      </c>
      <c r="L25" s="92"/>
      <c r="M25" s="89"/>
      <c r="N25" s="89"/>
      <c r="O25" s="89"/>
    </row>
    <row r="26" spans="2:15" ht="12.75">
      <c r="B26" s="93"/>
      <c r="C26" s="76" t="s">
        <v>622</v>
      </c>
      <c r="D26" s="94">
        <v>6400</v>
      </c>
      <c r="L26" s="92"/>
      <c r="M26" s="89"/>
      <c r="N26" s="89"/>
      <c r="O26" s="89"/>
    </row>
    <row r="27" spans="2:15" ht="12.75">
      <c r="B27" s="93"/>
      <c r="C27" s="76" t="s">
        <v>623</v>
      </c>
      <c r="D27" s="94">
        <v>2247722</v>
      </c>
      <c r="L27" s="92"/>
      <c r="M27" s="89"/>
      <c r="N27" s="89"/>
      <c r="O27" s="89"/>
    </row>
    <row r="28" spans="2:15" ht="12.75">
      <c r="B28" s="93"/>
      <c r="C28" s="76" t="s">
        <v>624</v>
      </c>
      <c r="D28" s="94">
        <v>46600</v>
      </c>
      <c r="L28" s="92"/>
      <c r="M28" s="89"/>
      <c r="N28" s="89"/>
      <c r="O28" s="89"/>
    </row>
    <row r="29" spans="2:15" ht="38.25">
      <c r="B29" s="93"/>
      <c r="C29" s="76" t="s">
        <v>625</v>
      </c>
      <c r="D29" s="94">
        <v>21900</v>
      </c>
      <c r="L29" s="92"/>
      <c r="M29" s="89"/>
      <c r="N29" s="89"/>
      <c r="O29" s="89"/>
    </row>
    <row r="30" spans="2:15" ht="25.5">
      <c r="B30" s="95" t="s">
        <v>297</v>
      </c>
      <c r="C30" s="73" t="s">
        <v>626</v>
      </c>
      <c r="D30" s="65">
        <v>7534461</v>
      </c>
      <c r="L30" s="92"/>
      <c r="M30" s="89"/>
      <c r="N30" s="89"/>
      <c r="O30" s="89"/>
    </row>
    <row r="31" spans="2:15" ht="12.75">
      <c r="B31" s="93"/>
      <c r="C31" s="76" t="s">
        <v>627</v>
      </c>
      <c r="D31" s="94">
        <v>810000</v>
      </c>
      <c r="L31" s="92"/>
      <c r="M31" s="89"/>
      <c r="N31" s="89"/>
      <c r="O31" s="89"/>
    </row>
    <row r="32" spans="2:15" ht="12.75">
      <c r="B32" s="93"/>
      <c r="C32" s="76" t="s">
        <v>628</v>
      </c>
      <c r="D32" s="94">
        <v>6724461</v>
      </c>
      <c r="L32" s="92"/>
      <c r="M32" s="89"/>
      <c r="N32" s="89"/>
      <c r="O32" s="89"/>
    </row>
    <row r="33" spans="2:15" ht="12.75">
      <c r="B33" s="95" t="s">
        <v>331</v>
      </c>
      <c r="C33" s="73" t="s">
        <v>629</v>
      </c>
      <c r="D33" s="65">
        <v>10648907</v>
      </c>
      <c r="L33" s="92"/>
      <c r="M33" s="89"/>
      <c r="N33" s="89"/>
      <c r="O33" s="89"/>
    </row>
    <row r="34" spans="2:15" ht="12.75">
      <c r="B34" s="93"/>
      <c r="C34" s="76" t="s">
        <v>630</v>
      </c>
      <c r="D34" s="94">
        <v>7991562</v>
      </c>
      <c r="L34" s="92"/>
      <c r="M34" s="89"/>
      <c r="N34" s="89"/>
      <c r="O34" s="89"/>
    </row>
    <row r="35" spans="2:15" ht="12.75">
      <c r="B35" s="93"/>
      <c r="C35" s="76" t="s">
        <v>631</v>
      </c>
      <c r="D35" s="94">
        <v>2450721</v>
      </c>
      <c r="L35" s="92"/>
      <c r="M35" s="89"/>
      <c r="N35" s="89"/>
      <c r="O35" s="89"/>
    </row>
    <row r="36" spans="2:15" ht="12.75">
      <c r="B36" s="93"/>
      <c r="C36" s="76" t="s">
        <v>632</v>
      </c>
      <c r="D36" s="94">
        <v>206624</v>
      </c>
      <c r="L36" s="92"/>
      <c r="M36" s="89"/>
      <c r="N36" s="89"/>
      <c r="O36" s="89"/>
    </row>
    <row r="37" spans="2:15" ht="12.75">
      <c r="B37" s="93"/>
      <c r="C37" s="73" t="s">
        <v>596</v>
      </c>
      <c r="D37" s="65">
        <f>SUM(D33,D30,D5)</f>
        <v>55628037</v>
      </c>
      <c r="L37" s="92"/>
      <c r="M37" s="89"/>
      <c r="N37" s="89"/>
      <c r="O37" s="89"/>
    </row>
    <row r="38" spans="3:15" ht="12.75">
      <c r="C38" s="92"/>
      <c r="D38" s="96"/>
      <c r="L38" s="92"/>
      <c r="M38" s="89"/>
      <c r="N38" s="89"/>
      <c r="O38" s="89"/>
    </row>
    <row r="39" spans="3:14" ht="12.75">
      <c r="C39" s="92"/>
      <c r="K39" s="92"/>
      <c r="L39" s="89"/>
      <c r="M39" s="89"/>
      <c r="N39" s="89"/>
    </row>
    <row r="40" spans="3:15" ht="12.75">
      <c r="C40" s="92"/>
      <c r="D40" s="96"/>
      <c r="L40" s="92"/>
      <c r="M40" s="89"/>
      <c r="N40" s="89"/>
      <c r="O40" s="89"/>
    </row>
    <row r="41" spans="4:15" ht="12.75">
      <c r="D41" s="96"/>
      <c r="L41" s="92"/>
      <c r="M41" s="89"/>
      <c r="N41" s="89"/>
      <c r="O41" s="89"/>
    </row>
    <row r="42" spans="4:15" ht="12.75">
      <c r="D42" s="96"/>
      <c r="L42" s="92"/>
      <c r="M42" s="89"/>
      <c r="N42" s="89"/>
      <c r="O42" s="89"/>
    </row>
    <row r="43" spans="12:15" ht="12.75">
      <c r="L43" s="92"/>
      <c r="M43" s="89"/>
      <c r="N43" s="89"/>
      <c r="O43" s="89"/>
    </row>
    <row r="44" spans="12:15" ht="12.75">
      <c r="L44" s="92"/>
      <c r="M44" s="89"/>
      <c r="N44" s="89"/>
      <c r="O44" s="89"/>
    </row>
    <row r="45" spans="12:15" ht="12.75">
      <c r="L45" s="92"/>
      <c r="M45" s="89"/>
      <c r="N45" s="89"/>
      <c r="O45" s="89"/>
    </row>
    <row r="46" spans="12:15" ht="12.75">
      <c r="L46" s="92"/>
      <c r="M46" s="89"/>
      <c r="N46" s="89"/>
      <c r="O46" s="89"/>
    </row>
    <row r="47" spans="12:15" ht="12.75">
      <c r="L47" s="92"/>
      <c r="M47" s="89"/>
      <c r="N47" s="89"/>
      <c r="O47" s="89"/>
    </row>
    <row r="48" spans="12:15" ht="12.75">
      <c r="L48" s="92"/>
      <c r="M48" s="89"/>
      <c r="N48" s="89"/>
      <c r="O48" s="89"/>
    </row>
    <row r="49" spans="12:15" ht="12.75">
      <c r="L49" s="92"/>
      <c r="M49" s="89"/>
      <c r="N49" s="89"/>
      <c r="O49" s="89"/>
    </row>
    <row r="50" spans="12:15" ht="12.75">
      <c r="L50" s="92"/>
      <c r="M50" s="89"/>
      <c r="N50" s="89"/>
      <c r="O50" s="89"/>
    </row>
    <row r="51" spans="12:15" ht="12.75">
      <c r="L51" s="92"/>
      <c r="M51" s="89"/>
      <c r="N51" s="89"/>
      <c r="O51" s="89"/>
    </row>
    <row r="52" spans="12:15" ht="12.75">
      <c r="L52" s="92"/>
      <c r="M52" s="89"/>
      <c r="N52" s="89"/>
      <c r="O52" s="89"/>
    </row>
    <row r="53" spans="12:15" ht="12.75">
      <c r="L53" s="92"/>
      <c r="M53" s="89"/>
      <c r="N53" s="89"/>
      <c r="O53" s="89"/>
    </row>
    <row r="54" spans="12:15" ht="12.75">
      <c r="L54" s="92"/>
      <c r="M54" s="89"/>
      <c r="N54" s="89"/>
      <c r="O54" s="89"/>
    </row>
    <row r="55" spans="12:15" ht="12.75">
      <c r="L55" s="92"/>
      <c r="M55" s="89"/>
      <c r="N55" s="89"/>
      <c r="O55" s="89"/>
    </row>
    <row r="56" spans="12:15" ht="12.75">
      <c r="L56" s="92"/>
      <c r="M56" s="89"/>
      <c r="N56" s="89"/>
      <c r="O56" s="89"/>
    </row>
    <row r="57" spans="12:15" ht="12.75">
      <c r="L57" s="92"/>
      <c r="M57" s="89"/>
      <c r="N57" s="89"/>
      <c r="O57" s="89"/>
    </row>
    <row r="58" spans="12:15" ht="12.75">
      <c r="L58" s="92"/>
      <c r="M58" s="89"/>
      <c r="N58" s="89"/>
      <c r="O58" s="89"/>
    </row>
    <row r="59" spans="12:15" ht="12.75">
      <c r="L59" s="92"/>
      <c r="M59" s="89"/>
      <c r="N59" s="89"/>
      <c r="O59" s="89"/>
    </row>
    <row r="60" spans="12:15" ht="12.75">
      <c r="L60" s="92"/>
      <c r="M60" s="89"/>
      <c r="N60" s="89"/>
      <c r="O60" s="89"/>
    </row>
    <row r="61" spans="12:15" ht="12.75">
      <c r="L61" s="92"/>
      <c r="M61" s="89"/>
      <c r="N61" s="89"/>
      <c r="O61" s="89"/>
    </row>
    <row r="62" spans="12:15" ht="12.75">
      <c r="L62" s="92"/>
      <c r="M62" s="89"/>
      <c r="N62" s="89"/>
      <c r="O62" s="89"/>
    </row>
    <row r="63" spans="12:15" ht="12.75">
      <c r="L63" s="92"/>
      <c r="M63" s="89"/>
      <c r="N63" s="89"/>
      <c r="O63" s="89"/>
    </row>
    <row r="64" spans="12:15" ht="12.75">
      <c r="L64" s="92"/>
      <c r="M64" s="89"/>
      <c r="N64" s="89"/>
      <c r="O64" s="89"/>
    </row>
    <row r="65" spans="12:15" ht="12.75">
      <c r="L65" s="92"/>
      <c r="M65" s="89"/>
      <c r="N65" s="89"/>
      <c r="O65" s="89"/>
    </row>
    <row r="66" spans="12:15" ht="12.75">
      <c r="L66" s="92"/>
      <c r="M66" s="89"/>
      <c r="N66" s="89"/>
      <c r="O66" s="89"/>
    </row>
    <row r="67" spans="12:15" ht="12.75">
      <c r="L67" s="92"/>
      <c r="M67" s="89"/>
      <c r="N67" s="89"/>
      <c r="O67" s="89"/>
    </row>
    <row r="68" spans="12:15" ht="12.75">
      <c r="L68" s="92"/>
      <c r="M68" s="89"/>
      <c r="N68" s="89"/>
      <c r="O68" s="89"/>
    </row>
    <row r="69" spans="12:15" ht="12.75">
      <c r="L69" s="92"/>
      <c r="M69" s="89"/>
      <c r="N69" s="89"/>
      <c r="O69" s="89"/>
    </row>
    <row r="70" spans="12:15" ht="12.75">
      <c r="L70" s="92"/>
      <c r="M70" s="89"/>
      <c r="N70" s="89"/>
      <c r="O70" s="89"/>
    </row>
    <row r="71" spans="12:15" ht="12.75">
      <c r="L71" s="92"/>
      <c r="M71" s="89"/>
      <c r="N71" s="89"/>
      <c r="O71" s="89"/>
    </row>
    <row r="72" spans="12:15" ht="12.75">
      <c r="L72" s="92"/>
      <c r="M72" s="89"/>
      <c r="N72" s="89"/>
      <c r="O72" s="89"/>
    </row>
    <row r="73" spans="12:15" ht="12.75">
      <c r="L73" s="92"/>
      <c r="M73" s="89"/>
      <c r="N73" s="89"/>
      <c r="O73" s="89"/>
    </row>
    <row r="74" spans="12:15" ht="12.75">
      <c r="L74" s="92"/>
      <c r="M74" s="89"/>
      <c r="N74" s="89"/>
      <c r="O74" s="89"/>
    </row>
    <row r="75" spans="12:15" ht="12.75">
      <c r="L75" s="92"/>
      <c r="M75" s="89"/>
      <c r="N75" s="89"/>
      <c r="O75" s="89"/>
    </row>
    <row r="76" spans="12:15" ht="12.75">
      <c r="L76" s="92"/>
      <c r="M76" s="89"/>
      <c r="N76" s="89"/>
      <c r="O76" s="89"/>
    </row>
    <row r="77" spans="12:15" ht="12.75">
      <c r="L77" s="92"/>
      <c r="M77" s="89"/>
      <c r="N77" s="89"/>
      <c r="O77" s="89"/>
    </row>
    <row r="78" spans="12:15" ht="12.75">
      <c r="L78" s="92"/>
      <c r="M78" s="89"/>
      <c r="N78" s="89"/>
      <c r="O78" s="89"/>
    </row>
    <row r="79" spans="12:15" ht="12.75">
      <c r="L79" s="92"/>
      <c r="M79" s="89"/>
      <c r="N79" s="89"/>
      <c r="O79" s="89"/>
    </row>
    <row r="80" spans="12:15" ht="12.75">
      <c r="L80" s="92"/>
      <c r="M80" s="89"/>
      <c r="N80" s="89"/>
      <c r="O80" s="89"/>
    </row>
    <row r="81" spans="12:15" ht="12.75">
      <c r="L81" s="92"/>
      <c r="M81" s="89"/>
      <c r="N81" s="89"/>
      <c r="O81" s="89"/>
    </row>
    <row r="82" spans="12:15" ht="12.75">
      <c r="L82" s="92"/>
      <c r="M82" s="89"/>
      <c r="N82" s="89"/>
      <c r="O82" s="89"/>
    </row>
    <row r="83" spans="12:15" ht="12.75">
      <c r="L83" s="92"/>
      <c r="M83" s="89"/>
      <c r="N83" s="89"/>
      <c r="O83" s="89"/>
    </row>
    <row r="84" spans="12:15" ht="12.75">
      <c r="L84" s="92"/>
      <c r="M84" s="89"/>
      <c r="N84" s="89"/>
      <c r="O84" s="89"/>
    </row>
    <row r="85" spans="12:15" ht="12.75">
      <c r="L85" s="92"/>
      <c r="M85" s="89"/>
      <c r="N85" s="89"/>
      <c r="O85" s="89"/>
    </row>
    <row r="86" spans="12:15" ht="12.75">
      <c r="L86" s="92"/>
      <c r="M86" s="89"/>
      <c r="N86" s="89"/>
      <c r="O86" s="89"/>
    </row>
    <row r="87" spans="12:15" ht="12.75">
      <c r="L87" s="92"/>
      <c r="M87" s="89"/>
      <c r="N87" s="89"/>
      <c r="O87" s="89"/>
    </row>
    <row r="88" spans="12:15" ht="12.75">
      <c r="L88" s="92"/>
      <c r="M88" s="89"/>
      <c r="N88" s="89"/>
      <c r="O88" s="89"/>
    </row>
    <row r="89" spans="12:15" ht="12.75">
      <c r="L89" s="92"/>
      <c r="M89" s="89"/>
      <c r="N89" s="89"/>
      <c r="O89" s="89"/>
    </row>
    <row r="90" spans="12:15" ht="12.75">
      <c r="L90" s="92"/>
      <c r="M90" s="89"/>
      <c r="N90" s="89"/>
      <c r="O90" s="89"/>
    </row>
    <row r="91" spans="12:15" ht="12.75">
      <c r="L91" s="92"/>
      <c r="M91" s="89"/>
      <c r="N91" s="89"/>
      <c r="O91" s="89"/>
    </row>
    <row r="92" spans="12:15" ht="12.75">
      <c r="L92" s="92"/>
      <c r="M92" s="89"/>
      <c r="N92" s="89"/>
      <c r="O92" s="89"/>
    </row>
    <row r="93" spans="12:15" ht="12.75">
      <c r="L93" s="92"/>
      <c r="M93" s="89"/>
      <c r="N93" s="89"/>
      <c r="O93" s="89"/>
    </row>
    <row r="94" spans="12:15" ht="12.75">
      <c r="L94" s="92"/>
      <c r="M94" s="89"/>
      <c r="N94" s="89"/>
      <c r="O94" s="89"/>
    </row>
    <row r="95" spans="12:15" ht="12.75">
      <c r="L95" s="92"/>
      <c r="M95" s="89"/>
      <c r="N95" s="89"/>
      <c r="O95" s="89"/>
    </row>
    <row r="96" spans="12:15" ht="12.75">
      <c r="L96" s="92"/>
      <c r="M96" s="89"/>
      <c r="N96" s="89"/>
      <c r="O96" s="89"/>
    </row>
    <row r="97" spans="12:15" ht="12.75">
      <c r="L97" s="92"/>
      <c r="M97" s="89"/>
      <c r="N97" s="89"/>
      <c r="O97" s="89"/>
    </row>
    <row r="98" spans="12:15" ht="12.75">
      <c r="L98" s="92"/>
      <c r="M98" s="89"/>
      <c r="N98" s="89"/>
      <c r="O98" s="89"/>
    </row>
    <row r="99" spans="12:15" ht="12.75">
      <c r="L99" s="92"/>
      <c r="M99" s="89"/>
      <c r="N99" s="89"/>
      <c r="O99" s="89"/>
    </row>
    <row r="100" spans="12:15" ht="12.75">
      <c r="L100" s="92"/>
      <c r="M100" s="89"/>
      <c r="N100" s="89"/>
      <c r="O100" s="89"/>
    </row>
    <row r="101" spans="12:15" ht="12.75">
      <c r="L101" s="92"/>
      <c r="M101" s="89"/>
      <c r="N101" s="89"/>
      <c r="O101" s="89"/>
    </row>
    <row r="102" spans="12:15" ht="12.75">
      <c r="L102" s="92"/>
      <c r="M102" s="89"/>
      <c r="N102" s="89"/>
      <c r="O102" s="89"/>
    </row>
    <row r="103" spans="12:15" ht="12.75">
      <c r="L103" s="92"/>
      <c r="M103" s="89"/>
      <c r="N103" s="89"/>
      <c r="O103" s="89"/>
    </row>
    <row r="104" spans="12:15" ht="12.75">
      <c r="L104" s="92"/>
      <c r="M104" s="89"/>
      <c r="N104" s="89"/>
      <c r="O104" s="89"/>
    </row>
    <row r="105" spans="12:15" ht="12.75">
      <c r="L105" s="92"/>
      <c r="M105" s="89"/>
      <c r="N105" s="89"/>
      <c r="O105" s="89"/>
    </row>
    <row r="106" spans="12:15" ht="12.75">
      <c r="L106" s="92"/>
      <c r="M106" s="89"/>
      <c r="N106" s="89"/>
      <c r="O106" s="89"/>
    </row>
    <row r="107" spans="12:15" ht="12.75">
      <c r="L107" s="92"/>
      <c r="M107" s="89"/>
      <c r="N107" s="89"/>
      <c r="O107" s="89"/>
    </row>
    <row r="108" spans="12:15" ht="12.75">
      <c r="L108" s="92"/>
      <c r="M108" s="89"/>
      <c r="N108" s="89"/>
      <c r="O108" s="89"/>
    </row>
    <row r="109" spans="12:15" ht="12.75">
      <c r="L109" s="92"/>
      <c r="M109" s="89"/>
      <c r="N109" s="89"/>
      <c r="O109" s="89"/>
    </row>
    <row r="110" spans="12:15" ht="12.75">
      <c r="L110" s="92"/>
      <c r="M110" s="89"/>
      <c r="N110" s="89"/>
      <c r="O110" s="89"/>
    </row>
    <row r="111" spans="12:15" ht="12.75">
      <c r="L111" s="92"/>
      <c r="M111" s="89"/>
      <c r="N111" s="89"/>
      <c r="O111" s="89"/>
    </row>
    <row r="112" spans="12:15" ht="12.75">
      <c r="L112" s="92"/>
      <c r="M112" s="89"/>
      <c r="N112" s="89"/>
      <c r="O112" s="89"/>
    </row>
    <row r="113" spans="12:15" ht="12.75">
      <c r="L113" s="92"/>
      <c r="M113" s="89"/>
      <c r="N113" s="89"/>
      <c r="O113" s="89"/>
    </row>
    <row r="114" spans="12:15" ht="12.75">
      <c r="L114" s="92"/>
      <c r="M114" s="89"/>
      <c r="N114" s="89"/>
      <c r="O114" s="89"/>
    </row>
    <row r="115" spans="12:15" ht="12.75">
      <c r="L115" s="92"/>
      <c r="M115" s="89"/>
      <c r="N115" s="89"/>
      <c r="O115" s="89"/>
    </row>
    <row r="116" spans="12:15" ht="12.75">
      <c r="L116" s="92"/>
      <c r="M116" s="89"/>
      <c r="N116" s="89"/>
      <c r="O116" s="89"/>
    </row>
    <row r="117" spans="12:15" ht="12.75">
      <c r="L117" s="92"/>
      <c r="M117" s="89"/>
      <c r="N117" s="89"/>
      <c r="O117" s="89"/>
    </row>
    <row r="118" spans="12:15" ht="12.75">
      <c r="L118" s="92"/>
      <c r="M118" s="89"/>
      <c r="N118" s="89"/>
      <c r="O118" s="89"/>
    </row>
    <row r="119" spans="12:15" ht="12.75">
      <c r="L119" s="92"/>
      <c r="M119" s="89"/>
      <c r="N119" s="89"/>
      <c r="O119" s="89"/>
    </row>
    <row r="120" spans="12:15" ht="12.75">
      <c r="L120" s="92"/>
      <c r="M120" s="89"/>
      <c r="N120" s="89"/>
      <c r="O120" s="89"/>
    </row>
    <row r="121" ht="12.75">
      <c r="L121" s="92"/>
    </row>
    <row r="122" ht="12.75">
      <c r="L122" s="92"/>
    </row>
    <row r="123" ht="12.75">
      <c r="L123" s="92"/>
    </row>
    <row r="124" ht="12.75">
      <c r="L124" s="92"/>
    </row>
    <row r="125" ht="12.75">
      <c r="L125" s="92"/>
    </row>
    <row r="126" ht="12.75">
      <c r="L126" s="92"/>
    </row>
    <row r="127" ht="12.75">
      <c r="L127" s="92"/>
    </row>
    <row r="128" ht="12.75">
      <c r="L128" s="92"/>
    </row>
    <row r="129" ht="12.75">
      <c r="L129" s="92"/>
    </row>
    <row r="130" ht="12.75">
      <c r="L130" s="92"/>
    </row>
    <row r="131" ht="12.75">
      <c r="L131" s="92"/>
    </row>
    <row r="132" ht="12.75">
      <c r="L132" s="92"/>
    </row>
    <row r="133" ht="12.75">
      <c r="L133" s="92"/>
    </row>
    <row r="134" ht="12.75">
      <c r="L134" s="92"/>
    </row>
    <row r="135" ht="12.75">
      <c r="L135" s="92"/>
    </row>
    <row r="136" ht="12.75">
      <c r="L136" s="92"/>
    </row>
    <row r="137" ht="12.75">
      <c r="L137" s="92"/>
    </row>
    <row r="138" ht="12.75">
      <c r="L138" s="92"/>
    </row>
    <row r="139" ht="12.75">
      <c r="L139" s="92"/>
    </row>
    <row r="140" ht="12.75">
      <c r="L140" s="92"/>
    </row>
    <row r="141" ht="12.75">
      <c r="L141" s="92"/>
    </row>
    <row r="142" ht="12.75">
      <c r="L142" s="92"/>
    </row>
    <row r="143" ht="12.75">
      <c r="L143" s="92"/>
    </row>
    <row r="144" ht="12.75">
      <c r="L144" s="92"/>
    </row>
    <row r="145" ht="12.75">
      <c r="L145" s="92"/>
    </row>
    <row r="146" ht="12.75">
      <c r="L146" s="92"/>
    </row>
    <row r="147" ht="12.75">
      <c r="L147" s="92"/>
    </row>
    <row r="148" ht="12.75">
      <c r="L148" s="92"/>
    </row>
    <row r="149" ht="12.75">
      <c r="L149" s="92"/>
    </row>
    <row r="150" ht="12.75">
      <c r="L150" s="92"/>
    </row>
    <row r="151" ht="12.75">
      <c r="L151" s="92"/>
    </row>
    <row r="152" ht="12.75">
      <c r="L152" s="92"/>
    </row>
    <row r="153" ht="12.75">
      <c r="L153" s="92"/>
    </row>
    <row r="154" ht="12.75">
      <c r="L154" s="92"/>
    </row>
    <row r="155" ht="12.75">
      <c r="L155" s="92"/>
    </row>
    <row r="156" ht="12.75">
      <c r="L156" s="92"/>
    </row>
    <row r="157" ht="12.75">
      <c r="L157" s="92"/>
    </row>
    <row r="158" ht="12.75">
      <c r="L158" s="92"/>
    </row>
    <row r="159" ht="12.75">
      <c r="L159" s="92"/>
    </row>
    <row r="160" ht="12.75">
      <c r="L160" s="92"/>
    </row>
    <row r="161" ht="12.75">
      <c r="L161" s="92"/>
    </row>
    <row r="162" ht="12.75">
      <c r="L162" s="92"/>
    </row>
    <row r="163" ht="12.75">
      <c r="L163" s="92"/>
    </row>
    <row r="164" ht="12.75">
      <c r="L164" s="92"/>
    </row>
    <row r="165" ht="12.75">
      <c r="L165" s="92"/>
    </row>
    <row r="166" ht="12.75">
      <c r="L166" s="92"/>
    </row>
    <row r="167" ht="12.75">
      <c r="L167" s="92"/>
    </row>
    <row r="168" ht="12.75">
      <c r="L168" s="92"/>
    </row>
    <row r="169" ht="12.75">
      <c r="L169" s="92"/>
    </row>
    <row r="170" ht="12.75">
      <c r="L170" s="92"/>
    </row>
    <row r="171" ht="12.75">
      <c r="L171" s="92"/>
    </row>
    <row r="172" ht="12.75">
      <c r="L172" s="92"/>
    </row>
    <row r="173" ht="12.75">
      <c r="L173" s="92"/>
    </row>
    <row r="174" ht="12.75">
      <c r="L174" s="92"/>
    </row>
    <row r="175" ht="12.75">
      <c r="L175" s="92"/>
    </row>
    <row r="176" ht="12.75">
      <c r="L176" s="92"/>
    </row>
    <row r="177" ht="12.75">
      <c r="L177" s="92"/>
    </row>
    <row r="178" ht="12.75">
      <c r="L178" s="92"/>
    </row>
    <row r="179" ht="12.75">
      <c r="L179" s="92"/>
    </row>
    <row r="180" ht="12.75">
      <c r="L180" s="92"/>
    </row>
    <row r="181" ht="12.75">
      <c r="L181" s="92"/>
    </row>
    <row r="182" ht="12.75">
      <c r="L182" s="92"/>
    </row>
    <row r="183" ht="12.75">
      <c r="L183" s="92"/>
    </row>
    <row r="184" ht="12.75">
      <c r="L184" s="92"/>
    </row>
    <row r="185" ht="12.75">
      <c r="L185" s="92"/>
    </row>
    <row r="186" ht="12.75">
      <c r="L186" s="92"/>
    </row>
    <row r="187" ht="12.75">
      <c r="L187" s="92"/>
    </row>
    <row r="188" ht="12.75">
      <c r="L188" s="92"/>
    </row>
    <row r="189" ht="12.75">
      <c r="L189" s="92"/>
    </row>
    <row r="190" ht="12.75">
      <c r="L190" s="92"/>
    </row>
    <row r="191" ht="12.75">
      <c r="L191" s="92"/>
    </row>
    <row r="192" ht="12.75">
      <c r="L192" s="92"/>
    </row>
    <row r="193" ht="12.75">
      <c r="L193" s="92"/>
    </row>
    <row r="194" ht="12.75">
      <c r="L194" s="92"/>
    </row>
    <row r="195" ht="12.75">
      <c r="L195" s="92"/>
    </row>
    <row r="196" ht="12.75">
      <c r="L196" s="92"/>
    </row>
    <row r="197" ht="12.75">
      <c r="L197" s="92"/>
    </row>
    <row r="198" ht="12.75">
      <c r="L198" s="92"/>
    </row>
    <row r="199" ht="12.75">
      <c r="L199" s="92"/>
    </row>
    <row r="200" ht="12.75">
      <c r="L200" s="92"/>
    </row>
    <row r="201" ht="12.75">
      <c r="L201" s="92"/>
    </row>
    <row r="202" ht="12.75">
      <c r="L202" s="92"/>
    </row>
    <row r="203" ht="12.75">
      <c r="L203" s="92"/>
    </row>
    <row r="204" ht="12.75">
      <c r="L204" s="92"/>
    </row>
    <row r="205" ht="12.75">
      <c r="L205" s="92"/>
    </row>
    <row r="206" ht="12.75">
      <c r="L206" s="92"/>
    </row>
    <row r="207" ht="12.75">
      <c r="L207" s="92"/>
    </row>
    <row r="208" ht="12.75">
      <c r="L208" s="92"/>
    </row>
    <row r="209" ht="12.75">
      <c r="L209" s="92"/>
    </row>
    <row r="210" ht="12.75">
      <c r="L210" s="92"/>
    </row>
    <row r="211" ht="12.75">
      <c r="L211" s="92"/>
    </row>
    <row r="212" ht="12.75">
      <c r="L212" s="92"/>
    </row>
    <row r="213" ht="12.75">
      <c r="L213" s="92"/>
    </row>
    <row r="214" ht="12.75">
      <c r="L214" s="92"/>
    </row>
    <row r="215" ht="12.75">
      <c r="L215" s="92"/>
    </row>
    <row r="216" ht="12.75">
      <c r="L216" s="92"/>
    </row>
    <row r="217" ht="12.75">
      <c r="L217" s="92"/>
    </row>
    <row r="218" ht="12.75">
      <c r="L218" s="92"/>
    </row>
    <row r="219" ht="12.75">
      <c r="L219" s="92"/>
    </row>
    <row r="220" ht="12.75">
      <c r="L220" s="92"/>
    </row>
    <row r="221" ht="12.75">
      <c r="L221" s="92"/>
    </row>
    <row r="222" ht="12.75">
      <c r="L222" s="92"/>
    </row>
    <row r="223" ht="12.75">
      <c r="L223" s="92"/>
    </row>
    <row r="224" ht="12.75">
      <c r="L224" s="92"/>
    </row>
    <row r="225" ht="12.75">
      <c r="L225" s="92"/>
    </row>
    <row r="226" ht="12.75">
      <c r="L226" s="92"/>
    </row>
    <row r="227" ht="12.75">
      <c r="L227" s="92"/>
    </row>
    <row r="228" ht="12.75">
      <c r="L228" s="92"/>
    </row>
    <row r="229" ht="12.75">
      <c r="L229" s="92"/>
    </row>
    <row r="230" ht="12.75">
      <c r="L230" s="92"/>
    </row>
    <row r="231" ht="12.75">
      <c r="L231" s="92"/>
    </row>
    <row r="232" ht="12.75">
      <c r="L232" s="92"/>
    </row>
    <row r="233" ht="12.75">
      <c r="L233" s="92"/>
    </row>
    <row r="234" ht="12.75">
      <c r="L234" s="92"/>
    </row>
    <row r="235" ht="12.75">
      <c r="L235" s="92"/>
    </row>
    <row r="236" ht="12.75">
      <c r="L236" s="92"/>
    </row>
    <row r="237" ht="12.75">
      <c r="L237" s="92"/>
    </row>
    <row r="238" ht="12.75">
      <c r="L238" s="92"/>
    </row>
    <row r="239" ht="12.75">
      <c r="L239" s="92"/>
    </row>
    <row r="240" ht="12.75">
      <c r="L240" s="92"/>
    </row>
    <row r="241" ht="12.75">
      <c r="L241" s="92"/>
    </row>
    <row r="242" ht="12.75">
      <c r="L242" s="92"/>
    </row>
    <row r="243" ht="12.75">
      <c r="L243" s="92"/>
    </row>
    <row r="244" ht="12.75">
      <c r="L244" s="92"/>
    </row>
    <row r="245" ht="12.75">
      <c r="L245" s="92"/>
    </row>
    <row r="246" ht="12.75">
      <c r="L246" s="92"/>
    </row>
    <row r="247" ht="12.75">
      <c r="L247" s="92"/>
    </row>
    <row r="248" ht="12.75">
      <c r="L248" s="92"/>
    </row>
    <row r="249" ht="12.75">
      <c r="L249" s="92"/>
    </row>
    <row r="250" ht="12.75">
      <c r="L250" s="92"/>
    </row>
    <row r="251" ht="12.75">
      <c r="L251" s="92"/>
    </row>
    <row r="252" ht="12.75">
      <c r="L252" s="92"/>
    </row>
    <row r="253" ht="12.75">
      <c r="L253" s="92"/>
    </row>
    <row r="254" ht="12.75">
      <c r="L254" s="92"/>
    </row>
    <row r="255" ht="12.75">
      <c r="L255" s="92"/>
    </row>
    <row r="256" ht="12.75">
      <c r="L256" s="92"/>
    </row>
    <row r="257" ht="12.75">
      <c r="L257" s="92"/>
    </row>
    <row r="258" ht="12.75">
      <c r="L258" s="92"/>
    </row>
    <row r="259" ht="12.75">
      <c r="L259" s="92"/>
    </row>
    <row r="260" ht="12.75">
      <c r="L260" s="92"/>
    </row>
    <row r="261" ht="12.75">
      <c r="L261" s="92"/>
    </row>
    <row r="262" ht="12.75">
      <c r="L262" s="92"/>
    </row>
    <row r="263" ht="12.75">
      <c r="L263" s="92"/>
    </row>
    <row r="264" ht="12.75">
      <c r="L264" s="92"/>
    </row>
    <row r="265" ht="12.75">
      <c r="L265" s="92"/>
    </row>
    <row r="266" ht="12.75">
      <c r="L266" s="92"/>
    </row>
  </sheetData>
  <mergeCells count="2">
    <mergeCell ref="B2:D2"/>
    <mergeCell ref="K2:O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3"/>
  <sheetViews>
    <sheetView workbookViewId="0" topLeftCell="A1">
      <selection activeCell="D1" sqref="D1"/>
    </sheetView>
  </sheetViews>
  <sheetFormatPr defaultColWidth="9.00390625" defaultRowHeight="12.75"/>
  <cols>
    <col min="1" max="1" width="13.75390625" style="0" customWidth="1"/>
    <col min="2" max="2" width="6.625" style="0" customWidth="1"/>
    <col min="3" max="3" width="35.75390625" style="0" customWidth="1"/>
    <col min="4" max="4" width="12.875" style="0" customWidth="1"/>
  </cols>
  <sheetData>
    <row r="2" spans="2:4" ht="68.25" customHeight="1">
      <c r="B2" s="208" t="s">
        <v>445</v>
      </c>
      <c r="C2" s="208"/>
      <c r="D2" s="208"/>
    </row>
    <row r="3" ht="12.75">
      <c r="D3" s="190" t="s">
        <v>289</v>
      </c>
    </row>
    <row r="4" spans="2:4" s="74" customFormat="1" ht="25.5">
      <c r="B4" s="63" t="s">
        <v>290</v>
      </c>
      <c r="C4" s="63" t="s">
        <v>446</v>
      </c>
      <c r="D4" s="24" t="s">
        <v>447</v>
      </c>
    </row>
    <row r="5" spans="2:4" ht="12.75">
      <c r="B5" s="77" t="s">
        <v>293</v>
      </c>
      <c r="C5" s="26" t="s">
        <v>537</v>
      </c>
      <c r="D5" s="72">
        <f>SUM(D6)</f>
        <v>105841</v>
      </c>
    </row>
    <row r="6" spans="2:4" ht="12.75">
      <c r="B6" s="77"/>
      <c r="C6" s="68" t="s">
        <v>538</v>
      </c>
      <c r="D6" s="71">
        <f>SUM(D7)</f>
        <v>105841</v>
      </c>
    </row>
    <row r="7" spans="2:4" ht="61.5" customHeight="1">
      <c r="B7" s="77"/>
      <c r="C7" s="29" t="s">
        <v>539</v>
      </c>
      <c r="D7" s="31">
        <f>'[5]projekt 2'!D24</f>
        <v>105841</v>
      </c>
    </row>
    <row r="8" spans="2:4" ht="38.25">
      <c r="B8" s="77" t="s">
        <v>297</v>
      </c>
      <c r="C8" s="26" t="s">
        <v>542</v>
      </c>
      <c r="D8" s="72">
        <f>SUM(D9)</f>
        <v>3420</v>
      </c>
    </row>
    <row r="9" spans="2:4" ht="38.25">
      <c r="B9" s="77"/>
      <c r="C9" s="68" t="s">
        <v>543</v>
      </c>
      <c r="D9" s="71">
        <f>SUM(D10)</f>
        <v>3420</v>
      </c>
    </row>
    <row r="10" spans="2:4" ht="63" customHeight="1">
      <c r="B10" s="77"/>
      <c r="C10" s="29" t="s">
        <v>539</v>
      </c>
      <c r="D10" s="31">
        <f>'[5]projekt 2'!D31</f>
        <v>3420</v>
      </c>
    </row>
    <row r="11" spans="2:4" ht="12.75">
      <c r="B11" s="77" t="s">
        <v>331</v>
      </c>
      <c r="C11" s="26" t="s">
        <v>581</v>
      </c>
      <c r="D11" s="72">
        <f>SUM(D12,D14,D16,D18,D20)</f>
        <v>6615200</v>
      </c>
    </row>
    <row r="12" spans="2:4" ht="12.75">
      <c r="B12" s="77"/>
      <c r="C12" s="68" t="s">
        <v>582</v>
      </c>
      <c r="D12" s="71">
        <f>SUM(D13)</f>
        <v>269000</v>
      </c>
    </row>
    <row r="13" spans="2:4" ht="64.5" customHeight="1">
      <c r="B13" s="77"/>
      <c r="C13" s="29" t="s">
        <v>539</v>
      </c>
      <c r="D13" s="31">
        <f>'[5]projekt 2'!D82</f>
        <v>269000</v>
      </c>
    </row>
    <row r="14" spans="2:4" ht="53.25" customHeight="1">
      <c r="B14" s="77"/>
      <c r="C14" s="68" t="s">
        <v>583</v>
      </c>
      <c r="D14" s="71">
        <f>SUM(D15:D15)</f>
        <v>5985000</v>
      </c>
    </row>
    <row r="15" spans="2:4" ht="64.5" customHeight="1">
      <c r="B15" s="77"/>
      <c r="C15" s="29" t="s">
        <v>539</v>
      </c>
      <c r="D15" s="31">
        <f>'[5]projekt 2'!D84</f>
        <v>5985000</v>
      </c>
    </row>
    <row r="16" spans="2:4" ht="54" customHeight="1">
      <c r="B16" s="77"/>
      <c r="C16" s="68" t="s">
        <v>584</v>
      </c>
      <c r="D16" s="71">
        <f>SUM(D17)</f>
        <v>25000</v>
      </c>
    </row>
    <row r="17" spans="2:4" ht="61.5" customHeight="1">
      <c r="B17" s="77"/>
      <c r="C17" s="29" t="s">
        <v>539</v>
      </c>
      <c r="D17" s="31">
        <f>'[5]projekt 2'!D87</f>
        <v>25000</v>
      </c>
    </row>
    <row r="18" spans="2:4" ht="38.25">
      <c r="B18" s="77"/>
      <c r="C18" s="68" t="s">
        <v>585</v>
      </c>
      <c r="D18" s="71">
        <f>SUM(D19:D19)</f>
        <v>221000</v>
      </c>
    </row>
    <row r="19" spans="2:4" ht="66.75" customHeight="1">
      <c r="B19" s="77"/>
      <c r="C19" s="29" t="s">
        <v>539</v>
      </c>
      <c r="D19" s="31">
        <f>'[5]projekt 2'!D90</f>
        <v>221000</v>
      </c>
    </row>
    <row r="20" spans="2:4" ht="25.5">
      <c r="B20" s="77"/>
      <c r="C20" s="68" t="s">
        <v>589</v>
      </c>
      <c r="D20" s="71">
        <f>SUM(D21:D21)</f>
        <v>115200</v>
      </c>
    </row>
    <row r="21" spans="2:4" ht="67.5" customHeight="1">
      <c r="B21" s="77"/>
      <c r="C21" s="29" t="s">
        <v>539</v>
      </c>
      <c r="D21" s="31">
        <f>'[5]projekt 2'!D97</f>
        <v>115200</v>
      </c>
    </row>
    <row r="22" spans="2:4" s="66" customFormat="1" ht="15.75">
      <c r="B22" s="192"/>
      <c r="C22" s="193" t="s">
        <v>596</v>
      </c>
      <c r="D22" s="194">
        <f>SUM(D11,D8,D5)</f>
        <v>6724461</v>
      </c>
    </row>
    <row r="23" ht="12.75">
      <c r="B23" s="78"/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D1">
      <selection activeCell="P1" sqref="P1:Q1"/>
    </sheetView>
  </sheetViews>
  <sheetFormatPr defaultColWidth="9.00390625" defaultRowHeight="12.75"/>
  <cols>
    <col min="1" max="1" width="3.625" style="97" bestFit="1" customWidth="1"/>
    <col min="2" max="2" width="19.875" style="97" customWidth="1"/>
    <col min="3" max="3" width="13.00390625" style="97" customWidth="1"/>
    <col min="4" max="4" width="12.625" style="97" customWidth="1"/>
    <col min="5" max="5" width="12.00390625" style="97" customWidth="1"/>
    <col min="6" max="6" width="9.125" style="97" customWidth="1"/>
    <col min="7" max="7" width="8.375" style="97" customWidth="1"/>
    <col min="8" max="8" width="9.375" style="97" customWidth="1"/>
    <col min="9" max="9" width="8.75390625" style="97" customWidth="1"/>
    <col min="10" max="11" width="7.75390625" style="97" customWidth="1"/>
    <col min="12" max="12" width="9.75390625" style="97" customWidth="1"/>
    <col min="13" max="13" width="11.75390625" style="97" customWidth="1"/>
    <col min="14" max="14" width="12.375" style="97" customWidth="1"/>
    <col min="15" max="15" width="8.25390625" style="97" customWidth="1"/>
    <col min="16" max="16" width="8.125" style="97" customWidth="1"/>
    <col min="17" max="17" width="8.75390625" style="97" customWidth="1"/>
    <col min="18" max="16384" width="10.25390625" style="97" customWidth="1"/>
  </cols>
  <sheetData>
    <row r="1" spans="16:17" ht="11.25">
      <c r="P1" s="209" t="s">
        <v>680</v>
      </c>
      <c r="Q1" s="209"/>
    </row>
    <row r="2" spans="1:17" ht="15.75">
      <c r="A2" s="198" t="s">
        <v>633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4" spans="1:17" ht="11.25">
      <c r="A4" s="196" t="s">
        <v>598</v>
      </c>
      <c r="B4" s="196" t="s">
        <v>634</v>
      </c>
      <c r="C4" s="197" t="s">
        <v>635</v>
      </c>
      <c r="D4" s="197" t="s">
        <v>636</v>
      </c>
      <c r="E4" s="197" t="s">
        <v>637</v>
      </c>
      <c r="F4" s="196" t="s">
        <v>638</v>
      </c>
      <c r="G4" s="196"/>
      <c r="H4" s="196" t="s">
        <v>639</v>
      </c>
      <c r="I4" s="196"/>
      <c r="J4" s="196"/>
      <c r="K4" s="196"/>
      <c r="L4" s="196"/>
      <c r="M4" s="196"/>
      <c r="N4" s="196"/>
      <c r="O4" s="196"/>
      <c r="P4" s="196"/>
      <c r="Q4" s="196"/>
    </row>
    <row r="5" spans="1:17" ht="11.25">
      <c r="A5" s="196"/>
      <c r="B5" s="196"/>
      <c r="C5" s="197"/>
      <c r="D5" s="197"/>
      <c r="E5" s="197"/>
      <c r="F5" s="197" t="s">
        <v>640</v>
      </c>
      <c r="G5" s="197" t="s">
        <v>641</v>
      </c>
      <c r="H5" s="196"/>
      <c r="I5" s="196"/>
      <c r="J5" s="196"/>
      <c r="K5" s="196"/>
      <c r="L5" s="196"/>
      <c r="M5" s="196"/>
      <c r="N5" s="196"/>
      <c r="O5" s="196"/>
      <c r="P5" s="196"/>
      <c r="Q5" s="196"/>
    </row>
    <row r="6" spans="1:17" ht="11.25">
      <c r="A6" s="196"/>
      <c r="B6" s="196"/>
      <c r="C6" s="197"/>
      <c r="D6" s="197"/>
      <c r="E6" s="197"/>
      <c r="F6" s="197"/>
      <c r="G6" s="197"/>
      <c r="H6" s="197" t="s">
        <v>642</v>
      </c>
      <c r="I6" s="196" t="s">
        <v>643</v>
      </c>
      <c r="J6" s="196"/>
      <c r="K6" s="196"/>
      <c r="L6" s="196"/>
      <c r="M6" s="196"/>
      <c r="N6" s="196"/>
      <c r="O6" s="196"/>
      <c r="P6" s="196"/>
      <c r="Q6" s="196"/>
    </row>
    <row r="7" spans="1:17" ht="14.25" customHeight="1">
      <c r="A7" s="196"/>
      <c r="B7" s="196"/>
      <c r="C7" s="197"/>
      <c r="D7" s="197"/>
      <c r="E7" s="197"/>
      <c r="F7" s="197"/>
      <c r="G7" s="197"/>
      <c r="H7" s="197"/>
      <c r="I7" s="196" t="s">
        <v>644</v>
      </c>
      <c r="J7" s="196"/>
      <c r="K7" s="196"/>
      <c r="L7" s="196"/>
      <c r="M7" s="196" t="s">
        <v>645</v>
      </c>
      <c r="N7" s="196"/>
      <c r="O7" s="196"/>
      <c r="P7" s="196"/>
      <c r="Q7" s="196"/>
    </row>
    <row r="8" spans="1:17" ht="12.75" customHeight="1">
      <c r="A8" s="196"/>
      <c r="B8" s="196"/>
      <c r="C8" s="197"/>
      <c r="D8" s="197"/>
      <c r="E8" s="197"/>
      <c r="F8" s="197"/>
      <c r="G8" s="197"/>
      <c r="H8" s="197"/>
      <c r="I8" s="197" t="s">
        <v>646</v>
      </c>
      <c r="J8" s="196" t="s">
        <v>647</v>
      </c>
      <c r="K8" s="196"/>
      <c r="L8" s="196"/>
      <c r="M8" s="197" t="s">
        <v>648</v>
      </c>
      <c r="N8" s="197" t="s">
        <v>647</v>
      </c>
      <c r="O8" s="197"/>
      <c r="P8" s="197"/>
      <c r="Q8" s="197"/>
    </row>
    <row r="9" spans="1:17" ht="48" customHeight="1">
      <c r="A9" s="196"/>
      <c r="B9" s="196"/>
      <c r="C9" s="197"/>
      <c r="D9" s="197"/>
      <c r="E9" s="197"/>
      <c r="F9" s="197"/>
      <c r="G9" s="197"/>
      <c r="H9" s="197"/>
      <c r="I9" s="197"/>
      <c r="J9" s="98" t="s">
        <v>649</v>
      </c>
      <c r="K9" s="98" t="s">
        <v>650</v>
      </c>
      <c r="L9" s="98" t="s">
        <v>651</v>
      </c>
      <c r="M9" s="197"/>
      <c r="N9" s="98" t="s">
        <v>652</v>
      </c>
      <c r="O9" s="98" t="s">
        <v>649</v>
      </c>
      <c r="P9" s="98" t="s">
        <v>650</v>
      </c>
      <c r="Q9" s="98" t="s">
        <v>653</v>
      </c>
    </row>
    <row r="10" spans="1:17" ht="7.5" customHeight="1">
      <c r="A10" s="99">
        <v>1</v>
      </c>
      <c r="B10" s="99">
        <v>2</v>
      </c>
      <c r="C10" s="99">
        <v>3</v>
      </c>
      <c r="D10" s="99">
        <v>4</v>
      </c>
      <c r="E10" s="99">
        <v>5</v>
      </c>
      <c r="F10" s="99">
        <v>6</v>
      </c>
      <c r="G10" s="99">
        <v>7</v>
      </c>
      <c r="H10" s="99">
        <v>8</v>
      </c>
      <c r="I10" s="99">
        <v>9</v>
      </c>
      <c r="J10" s="99">
        <v>10</v>
      </c>
      <c r="K10" s="99">
        <v>11</v>
      </c>
      <c r="L10" s="99">
        <v>12</v>
      </c>
      <c r="M10" s="99">
        <v>13</v>
      </c>
      <c r="N10" s="99">
        <v>14</v>
      </c>
      <c r="O10" s="99">
        <v>15</v>
      </c>
      <c r="P10" s="99">
        <v>16</v>
      </c>
      <c r="Q10" s="99">
        <v>17</v>
      </c>
    </row>
    <row r="11" spans="1:17" s="102" customFormat="1" ht="11.25">
      <c r="A11" s="100">
        <v>1</v>
      </c>
      <c r="B11" s="101" t="s">
        <v>654</v>
      </c>
      <c r="C11" s="225" t="s">
        <v>655</v>
      </c>
      <c r="D11" s="226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1:17" ht="11.25">
      <c r="A12" s="212" t="s">
        <v>656</v>
      </c>
      <c r="B12" s="103" t="s">
        <v>657</v>
      </c>
      <c r="C12" s="213" t="s">
        <v>659</v>
      </c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5"/>
    </row>
    <row r="13" spans="1:17" ht="11.25">
      <c r="A13" s="212"/>
      <c r="B13" s="103" t="s">
        <v>660</v>
      </c>
      <c r="C13" s="216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8"/>
    </row>
    <row r="14" spans="1:17" ht="11.25">
      <c r="A14" s="212"/>
      <c r="B14" s="103" t="s">
        <v>661</v>
      </c>
      <c r="C14" s="216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8"/>
    </row>
    <row r="15" spans="1:17" ht="11.25">
      <c r="A15" s="212"/>
      <c r="B15" s="103" t="s">
        <v>662</v>
      </c>
      <c r="C15" s="219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1"/>
    </row>
    <row r="16" spans="1:17" ht="11.25">
      <c r="A16" s="212"/>
      <c r="B16" s="103" t="s">
        <v>663</v>
      </c>
      <c r="C16" s="103"/>
      <c r="D16" s="103" t="s">
        <v>664</v>
      </c>
      <c r="E16" s="104">
        <f>SUM(E17:E20)</f>
        <v>1700300</v>
      </c>
      <c r="F16" s="104">
        <f aca="true" t="shared" si="0" ref="F16:Q16">SUM(F17:F20)</f>
        <v>639050</v>
      </c>
      <c r="G16" s="104">
        <f t="shared" si="0"/>
        <v>1061250</v>
      </c>
      <c r="H16" s="104">
        <f t="shared" si="0"/>
        <v>1700300</v>
      </c>
      <c r="I16" s="104">
        <f t="shared" si="0"/>
        <v>429050</v>
      </c>
      <c r="J16" s="104">
        <f t="shared" si="0"/>
        <v>353750</v>
      </c>
      <c r="K16" s="104">
        <f t="shared" si="0"/>
        <v>0</v>
      </c>
      <c r="L16" s="104">
        <f t="shared" si="0"/>
        <v>75300</v>
      </c>
      <c r="M16" s="104">
        <f t="shared" si="0"/>
        <v>1271250</v>
      </c>
      <c r="N16" s="104">
        <f t="shared" si="0"/>
        <v>1061250</v>
      </c>
      <c r="O16" s="104">
        <f t="shared" si="0"/>
        <v>0</v>
      </c>
      <c r="P16" s="104">
        <f t="shared" si="0"/>
        <v>0</v>
      </c>
      <c r="Q16" s="104">
        <f t="shared" si="0"/>
        <v>0</v>
      </c>
    </row>
    <row r="17" spans="1:17" ht="11.25">
      <c r="A17" s="212"/>
      <c r="B17" s="103" t="s">
        <v>665</v>
      </c>
      <c r="C17" s="105"/>
      <c r="D17" s="105"/>
      <c r="E17" s="104">
        <v>1490300</v>
      </c>
      <c r="F17" s="104">
        <v>429050</v>
      </c>
      <c r="G17" s="104">
        <v>1061250</v>
      </c>
      <c r="H17" s="106">
        <f>SUM(M17,I17)</f>
        <v>1490300</v>
      </c>
      <c r="I17" s="106">
        <f>SUM(J17:L17)</f>
        <v>429050</v>
      </c>
      <c r="J17" s="106">
        <v>353750</v>
      </c>
      <c r="K17" s="106">
        <v>0</v>
      </c>
      <c r="L17" s="106">
        <v>75300</v>
      </c>
      <c r="M17" s="106">
        <f>SUM(N17:Q17)</f>
        <v>1061250</v>
      </c>
      <c r="N17" s="106">
        <v>1061250</v>
      </c>
      <c r="O17" s="106"/>
      <c r="P17" s="106"/>
      <c r="Q17" s="106"/>
    </row>
    <row r="18" spans="1:17" ht="11.25">
      <c r="A18" s="212"/>
      <c r="B18" s="103" t="s">
        <v>666</v>
      </c>
      <c r="C18" s="105"/>
      <c r="D18" s="105"/>
      <c r="E18" s="104">
        <v>210000</v>
      </c>
      <c r="F18" s="104">
        <v>210000</v>
      </c>
      <c r="G18" s="104"/>
      <c r="H18" s="106">
        <f>SUM(M18,I18)</f>
        <v>210000</v>
      </c>
      <c r="I18" s="106">
        <f>SUM(J18:L18)</f>
        <v>0</v>
      </c>
      <c r="J18" s="106"/>
      <c r="K18" s="106"/>
      <c r="L18" s="106"/>
      <c r="M18" s="106">
        <v>210000</v>
      </c>
      <c r="N18" s="106"/>
      <c r="O18" s="106"/>
      <c r="P18" s="106"/>
      <c r="Q18" s="106"/>
    </row>
    <row r="19" spans="1:17" ht="11.25">
      <c r="A19" s="212"/>
      <c r="B19" s="103" t="s">
        <v>667</v>
      </c>
      <c r="C19" s="105"/>
      <c r="D19" s="105"/>
      <c r="E19" s="104"/>
      <c r="F19" s="104"/>
      <c r="G19" s="104"/>
      <c r="H19" s="106">
        <f>SUM(M19,I19)</f>
        <v>0</v>
      </c>
      <c r="I19" s="106">
        <f>SUM(J19:L19)</f>
        <v>0</v>
      </c>
      <c r="J19" s="106"/>
      <c r="K19" s="106"/>
      <c r="L19" s="106"/>
      <c r="M19" s="106">
        <f>SUM(N19:Q19)</f>
        <v>0</v>
      </c>
      <c r="N19" s="106"/>
      <c r="O19" s="106"/>
      <c r="P19" s="106"/>
      <c r="Q19" s="106"/>
    </row>
    <row r="20" spans="1:17" ht="11.25">
      <c r="A20" s="212"/>
      <c r="B20" s="103" t="s">
        <v>668</v>
      </c>
      <c r="C20" s="105"/>
      <c r="D20" s="105"/>
      <c r="E20" s="104"/>
      <c r="F20" s="104"/>
      <c r="G20" s="104"/>
      <c r="H20" s="106">
        <f>SUM(M20,I20)</f>
        <v>0</v>
      </c>
      <c r="I20" s="106">
        <f>SUM(J20:L20)</f>
        <v>0</v>
      </c>
      <c r="J20" s="106"/>
      <c r="K20" s="106"/>
      <c r="L20" s="106"/>
      <c r="M20" s="106">
        <f>SUM(N20:Q20)</f>
        <v>0</v>
      </c>
      <c r="N20" s="106"/>
      <c r="O20" s="106"/>
      <c r="P20" s="106"/>
      <c r="Q20" s="106"/>
    </row>
    <row r="21" spans="1:17" ht="11.25">
      <c r="A21" s="212" t="s">
        <v>656</v>
      </c>
      <c r="B21" s="103" t="s">
        <v>657</v>
      </c>
      <c r="C21" s="213" t="s">
        <v>669</v>
      </c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5"/>
    </row>
    <row r="22" spans="1:17" ht="11.25">
      <c r="A22" s="212"/>
      <c r="B22" s="103" t="s">
        <v>660</v>
      </c>
      <c r="C22" s="216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8"/>
    </row>
    <row r="23" spans="1:17" ht="11.25">
      <c r="A23" s="212"/>
      <c r="B23" s="103" t="s">
        <v>661</v>
      </c>
      <c r="C23" s="216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8"/>
    </row>
    <row r="24" spans="1:17" ht="11.25">
      <c r="A24" s="212"/>
      <c r="B24" s="103" t="s">
        <v>662</v>
      </c>
      <c r="C24" s="219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1"/>
    </row>
    <row r="25" spans="1:17" ht="11.25">
      <c r="A25" s="212"/>
      <c r="B25" s="103" t="s">
        <v>663</v>
      </c>
      <c r="C25" s="103"/>
      <c r="D25" s="103" t="s">
        <v>670</v>
      </c>
      <c r="E25" s="104">
        <v>100000</v>
      </c>
      <c r="F25" s="104">
        <v>25000</v>
      </c>
      <c r="G25" s="104">
        <v>75000</v>
      </c>
      <c r="H25" s="104">
        <f aca="true" t="shared" si="1" ref="H25:Q25">SUM(H26:H29)</f>
        <v>100000</v>
      </c>
      <c r="I25" s="104">
        <f t="shared" si="1"/>
        <v>25000</v>
      </c>
      <c r="J25" s="104">
        <f t="shared" si="1"/>
        <v>0</v>
      </c>
      <c r="K25" s="104">
        <f t="shared" si="1"/>
        <v>0</v>
      </c>
      <c r="L25" s="104">
        <f t="shared" si="1"/>
        <v>25000</v>
      </c>
      <c r="M25" s="104">
        <f t="shared" si="1"/>
        <v>75000</v>
      </c>
      <c r="N25" s="104">
        <f t="shared" si="1"/>
        <v>75000</v>
      </c>
      <c r="O25" s="104">
        <f t="shared" si="1"/>
        <v>0</v>
      </c>
      <c r="P25" s="104">
        <f t="shared" si="1"/>
        <v>0</v>
      </c>
      <c r="Q25" s="104">
        <f t="shared" si="1"/>
        <v>0</v>
      </c>
    </row>
    <row r="26" spans="1:17" ht="11.25">
      <c r="A26" s="212"/>
      <c r="B26" s="103" t="s">
        <v>665</v>
      </c>
      <c r="C26" s="105"/>
      <c r="D26" s="105"/>
      <c r="E26" s="104">
        <v>100000</v>
      </c>
      <c r="F26" s="104">
        <v>25000</v>
      </c>
      <c r="G26" s="104">
        <v>75000</v>
      </c>
      <c r="H26" s="106">
        <f>SUM(M26,I26)</f>
        <v>100000</v>
      </c>
      <c r="I26" s="106">
        <f>SUM(J26:L26)</f>
        <v>25000</v>
      </c>
      <c r="J26" s="106">
        <v>0</v>
      </c>
      <c r="K26" s="106">
        <v>0</v>
      </c>
      <c r="L26" s="106">
        <v>25000</v>
      </c>
      <c r="M26" s="106">
        <f>SUM(N26:Q26)</f>
        <v>75000</v>
      </c>
      <c r="N26" s="106">
        <v>75000</v>
      </c>
      <c r="O26" s="106"/>
      <c r="P26" s="106"/>
      <c r="Q26" s="106"/>
    </row>
    <row r="27" spans="1:17" ht="11.25">
      <c r="A27" s="212"/>
      <c r="B27" s="103" t="s">
        <v>666</v>
      </c>
      <c r="C27" s="105"/>
      <c r="D27" s="105"/>
      <c r="E27" s="104"/>
      <c r="F27" s="104"/>
      <c r="G27" s="104"/>
      <c r="H27" s="106">
        <f>SUM(M27,I27)</f>
        <v>0</v>
      </c>
      <c r="I27" s="106">
        <f>SUM(J27:L27)</f>
        <v>0</v>
      </c>
      <c r="J27" s="106"/>
      <c r="K27" s="106"/>
      <c r="L27" s="106"/>
      <c r="M27" s="106"/>
      <c r="N27" s="106"/>
      <c r="O27" s="106"/>
      <c r="P27" s="106"/>
      <c r="Q27" s="106"/>
    </row>
    <row r="28" spans="1:17" ht="11.25">
      <c r="A28" s="212"/>
      <c r="B28" s="103" t="s">
        <v>667</v>
      </c>
      <c r="C28" s="105"/>
      <c r="D28" s="105"/>
      <c r="E28" s="104"/>
      <c r="F28" s="104"/>
      <c r="G28" s="104"/>
      <c r="H28" s="106">
        <f>SUM(M28,I28)</f>
        <v>0</v>
      </c>
      <c r="I28" s="106">
        <f>SUM(J28:L28)</f>
        <v>0</v>
      </c>
      <c r="J28" s="106"/>
      <c r="K28" s="106"/>
      <c r="L28" s="106"/>
      <c r="M28" s="106">
        <f>SUM(N28:Q28)</f>
        <v>0</v>
      </c>
      <c r="N28" s="106"/>
      <c r="O28" s="106"/>
      <c r="P28" s="106"/>
      <c r="Q28" s="106"/>
    </row>
    <row r="29" spans="1:17" ht="11.25">
      <c r="A29" s="212"/>
      <c r="B29" s="103" t="s">
        <v>668</v>
      </c>
      <c r="C29" s="105"/>
      <c r="D29" s="105"/>
      <c r="E29" s="104"/>
      <c r="F29" s="104"/>
      <c r="G29" s="104"/>
      <c r="H29" s="106">
        <f>SUM(M29,I29)</f>
        <v>0</v>
      </c>
      <c r="I29" s="106">
        <f>SUM(J29:L29)</f>
        <v>0</v>
      </c>
      <c r="J29" s="106"/>
      <c r="K29" s="106"/>
      <c r="L29" s="106"/>
      <c r="M29" s="106">
        <f>SUM(N29:Q29)</f>
        <v>0</v>
      </c>
      <c r="N29" s="106"/>
      <c r="O29" s="106"/>
      <c r="P29" s="106"/>
      <c r="Q29" s="106"/>
    </row>
    <row r="30" spans="1:17" ht="11.25">
      <c r="A30" s="212" t="s">
        <v>671</v>
      </c>
      <c r="B30" s="103" t="s">
        <v>657</v>
      </c>
      <c r="C30" s="213" t="s">
        <v>687</v>
      </c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5"/>
    </row>
    <row r="31" spans="1:17" ht="11.25">
      <c r="A31" s="212"/>
      <c r="B31" s="103" t="s">
        <v>660</v>
      </c>
      <c r="C31" s="216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8"/>
    </row>
    <row r="32" spans="1:17" ht="11.25">
      <c r="A32" s="212"/>
      <c r="B32" s="103" t="s">
        <v>661</v>
      </c>
      <c r="C32" s="216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8"/>
    </row>
    <row r="33" spans="1:17" ht="11.25">
      <c r="A33" s="212"/>
      <c r="B33" s="103" t="s">
        <v>662</v>
      </c>
      <c r="C33" s="219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1"/>
    </row>
    <row r="34" spans="1:17" ht="11.25">
      <c r="A34" s="212"/>
      <c r="B34" s="103" t="s">
        <v>663</v>
      </c>
      <c r="C34" s="103"/>
      <c r="D34" s="103" t="s">
        <v>688</v>
      </c>
      <c r="E34" s="104">
        <f>SUM(E35:E38)</f>
        <v>1900000</v>
      </c>
      <c r="F34" s="104">
        <f>SUM(F35:F38)</f>
        <v>804500</v>
      </c>
      <c r="G34" s="104">
        <f>SUM(G35:G38)</f>
        <v>1035500</v>
      </c>
      <c r="H34" s="104">
        <f aca="true" t="shared" si="2" ref="H34:Q34">SUM(H35:H38)</f>
        <v>1840000</v>
      </c>
      <c r="I34" s="104">
        <f t="shared" si="2"/>
        <v>804500</v>
      </c>
      <c r="J34" s="104">
        <f t="shared" si="2"/>
        <v>614500</v>
      </c>
      <c r="K34" s="104">
        <f t="shared" si="2"/>
        <v>0</v>
      </c>
      <c r="L34" s="104">
        <f t="shared" si="2"/>
        <v>190000</v>
      </c>
      <c r="M34" s="104">
        <f t="shared" si="2"/>
        <v>1035500</v>
      </c>
      <c r="N34" s="104">
        <f t="shared" si="2"/>
        <v>1035500</v>
      </c>
      <c r="O34" s="104">
        <f t="shared" si="2"/>
        <v>0</v>
      </c>
      <c r="P34" s="104">
        <f t="shared" si="2"/>
        <v>0</v>
      </c>
      <c r="Q34" s="104">
        <f t="shared" si="2"/>
        <v>0</v>
      </c>
    </row>
    <row r="35" spans="1:17" ht="11.25">
      <c r="A35" s="212"/>
      <c r="B35" s="103" t="s">
        <v>665</v>
      </c>
      <c r="C35" s="105"/>
      <c r="D35" s="105"/>
      <c r="E35" s="104">
        <v>1900000</v>
      </c>
      <c r="F35" s="104">
        <v>804500</v>
      </c>
      <c r="G35" s="104">
        <v>1035500</v>
      </c>
      <c r="H35" s="106">
        <f>SUM(M35,I35)</f>
        <v>1840000</v>
      </c>
      <c r="I35" s="106">
        <f>SUM(J35:L35)</f>
        <v>804500</v>
      </c>
      <c r="J35" s="106">
        <v>614500</v>
      </c>
      <c r="K35" s="106"/>
      <c r="L35" s="106">
        <v>190000</v>
      </c>
      <c r="M35" s="106">
        <f>SUM(N35:Q35)</f>
        <v>1035500</v>
      </c>
      <c r="N35" s="106">
        <v>1035500</v>
      </c>
      <c r="O35" s="106"/>
      <c r="P35" s="106"/>
      <c r="Q35" s="106"/>
    </row>
    <row r="36" spans="1:17" ht="11.25">
      <c r="A36" s="212"/>
      <c r="B36" s="103" t="s">
        <v>666</v>
      </c>
      <c r="C36" s="105"/>
      <c r="D36" s="105"/>
      <c r="E36" s="104"/>
      <c r="F36" s="104"/>
      <c r="G36" s="104"/>
      <c r="H36" s="106">
        <f>SUM(M36,I36)</f>
        <v>0</v>
      </c>
      <c r="I36" s="106">
        <f>SUM(J36:L36)</f>
        <v>0</v>
      </c>
      <c r="J36" s="106"/>
      <c r="K36" s="106"/>
      <c r="L36" s="106"/>
      <c r="M36" s="106">
        <f>SUM(N36:Q36)</f>
        <v>0</v>
      </c>
      <c r="N36" s="106"/>
      <c r="O36" s="106"/>
      <c r="P36" s="106"/>
      <c r="Q36" s="106"/>
    </row>
    <row r="37" spans="1:17" ht="11.25">
      <c r="A37" s="212"/>
      <c r="B37" s="103" t="s">
        <v>667</v>
      </c>
      <c r="C37" s="105"/>
      <c r="D37" s="105"/>
      <c r="E37" s="104"/>
      <c r="F37" s="104"/>
      <c r="G37" s="104"/>
      <c r="H37" s="106">
        <f>SUM(M37,I37)</f>
        <v>0</v>
      </c>
      <c r="I37" s="106">
        <f>SUM(J37:L37)</f>
        <v>0</v>
      </c>
      <c r="J37" s="106"/>
      <c r="K37" s="106"/>
      <c r="L37" s="106"/>
      <c r="M37" s="106">
        <f>SUM(N37:Q37)</f>
        <v>0</v>
      </c>
      <c r="N37" s="106"/>
      <c r="O37" s="106"/>
      <c r="P37" s="106"/>
      <c r="Q37" s="106"/>
    </row>
    <row r="38" spans="1:17" ht="11.25">
      <c r="A38" s="212"/>
      <c r="B38" s="103" t="s">
        <v>668</v>
      </c>
      <c r="C38" s="105"/>
      <c r="D38" s="105"/>
      <c r="E38" s="104"/>
      <c r="F38" s="104"/>
      <c r="G38" s="104"/>
      <c r="H38" s="106">
        <f>SUM(M38,I38)</f>
        <v>0</v>
      </c>
      <c r="I38" s="106">
        <f>SUM(J38:L38)</f>
        <v>0</v>
      </c>
      <c r="J38" s="106"/>
      <c r="K38" s="106"/>
      <c r="L38" s="106"/>
      <c r="M38" s="106">
        <f>SUM(N38:Q38)</f>
        <v>0</v>
      </c>
      <c r="N38" s="106"/>
      <c r="O38" s="106"/>
      <c r="P38" s="106"/>
      <c r="Q38" s="106"/>
    </row>
    <row r="39" spans="1:17" ht="11.25">
      <c r="A39" s="212" t="s">
        <v>689</v>
      </c>
      <c r="B39" s="103" t="s">
        <v>657</v>
      </c>
      <c r="C39" s="213" t="s">
        <v>690</v>
      </c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5"/>
    </row>
    <row r="40" spans="1:17" ht="11.25">
      <c r="A40" s="212"/>
      <c r="B40" s="103" t="s">
        <v>660</v>
      </c>
      <c r="C40" s="216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8"/>
    </row>
    <row r="41" spans="1:17" ht="11.25">
      <c r="A41" s="212"/>
      <c r="B41" s="103" t="s">
        <v>661</v>
      </c>
      <c r="C41" s="216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8"/>
    </row>
    <row r="42" spans="1:17" ht="11.25">
      <c r="A42" s="212"/>
      <c r="B42" s="103" t="s">
        <v>662</v>
      </c>
      <c r="C42" s="219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1"/>
    </row>
    <row r="43" spans="1:17" ht="11.25">
      <c r="A43" s="212"/>
      <c r="B43" s="103" t="s">
        <v>663</v>
      </c>
      <c r="C43" s="103"/>
      <c r="D43" s="103" t="s">
        <v>691</v>
      </c>
      <c r="E43" s="104">
        <f>SUM(E44:E47)</f>
        <v>3880000</v>
      </c>
      <c r="F43" s="104">
        <f aca="true" t="shared" si="3" ref="F43:Q43">SUM(F44:F47)</f>
        <v>1369000</v>
      </c>
      <c r="G43" s="104">
        <f t="shared" si="3"/>
        <v>2561000</v>
      </c>
      <c r="H43" s="104">
        <f t="shared" si="3"/>
        <v>3830000</v>
      </c>
      <c r="I43" s="104">
        <f t="shared" si="3"/>
        <v>1269000</v>
      </c>
      <c r="J43" s="104">
        <f t="shared" si="3"/>
        <v>500000</v>
      </c>
      <c r="K43" s="104">
        <f t="shared" si="3"/>
        <v>0</v>
      </c>
      <c r="L43" s="104">
        <f t="shared" si="3"/>
        <v>769000</v>
      </c>
      <c r="M43" s="104">
        <f t="shared" si="3"/>
        <v>2561000</v>
      </c>
      <c r="N43" s="104">
        <f t="shared" si="3"/>
        <v>2561000</v>
      </c>
      <c r="O43" s="104">
        <f t="shared" si="3"/>
        <v>0</v>
      </c>
      <c r="P43" s="104">
        <f t="shared" si="3"/>
        <v>0</v>
      </c>
      <c r="Q43" s="104">
        <f t="shared" si="3"/>
        <v>0</v>
      </c>
    </row>
    <row r="44" spans="1:17" ht="11.25">
      <c r="A44" s="212"/>
      <c r="B44" s="103" t="s">
        <v>665</v>
      </c>
      <c r="C44" s="105"/>
      <c r="D44" s="105"/>
      <c r="E44" s="104">
        <v>3880000</v>
      </c>
      <c r="F44" s="104">
        <v>1369000</v>
      </c>
      <c r="G44" s="104">
        <v>2561000</v>
      </c>
      <c r="H44" s="106">
        <f>SUM(M44,I44)</f>
        <v>3830000</v>
      </c>
      <c r="I44" s="106">
        <f>SUM(J44:L44)</f>
        <v>1269000</v>
      </c>
      <c r="J44" s="106">
        <v>500000</v>
      </c>
      <c r="K44" s="106"/>
      <c r="L44" s="106">
        <v>769000</v>
      </c>
      <c r="M44" s="106">
        <f>SUM(N44:Q44)</f>
        <v>2561000</v>
      </c>
      <c r="N44" s="106">
        <v>2561000</v>
      </c>
      <c r="O44" s="106"/>
      <c r="P44" s="106"/>
      <c r="Q44" s="106"/>
    </row>
    <row r="45" spans="1:17" ht="11.25">
      <c r="A45" s="212"/>
      <c r="B45" s="103" t="s">
        <v>666</v>
      </c>
      <c r="C45" s="105"/>
      <c r="D45" s="105"/>
      <c r="E45" s="104"/>
      <c r="F45" s="104"/>
      <c r="G45" s="104"/>
      <c r="H45" s="106">
        <f>SUM(M45,I45)</f>
        <v>0</v>
      </c>
      <c r="I45" s="106">
        <f>SUM(J45:L45)</f>
        <v>0</v>
      </c>
      <c r="J45" s="106"/>
      <c r="K45" s="106"/>
      <c r="L45" s="106"/>
      <c r="M45" s="106">
        <f>SUM(N45:Q45)</f>
        <v>0</v>
      </c>
      <c r="N45" s="106">
        <v>0</v>
      </c>
      <c r="O45" s="106"/>
      <c r="P45" s="106"/>
      <c r="Q45" s="106"/>
    </row>
    <row r="46" spans="1:17" ht="11.25">
      <c r="A46" s="212"/>
      <c r="B46" s="103" t="s">
        <v>667</v>
      </c>
      <c r="C46" s="105"/>
      <c r="D46" s="105"/>
      <c r="E46" s="104"/>
      <c r="F46" s="104"/>
      <c r="G46" s="104"/>
      <c r="H46" s="106">
        <f>SUM(M46,I46)</f>
        <v>0</v>
      </c>
      <c r="I46" s="106">
        <f>SUM(J46:L46)</f>
        <v>0</v>
      </c>
      <c r="J46" s="106"/>
      <c r="K46" s="106"/>
      <c r="L46" s="106"/>
      <c r="M46" s="106">
        <f>SUM(N46:Q46)</f>
        <v>0</v>
      </c>
      <c r="N46" s="106"/>
      <c r="O46" s="106"/>
      <c r="P46" s="106"/>
      <c r="Q46" s="106"/>
    </row>
    <row r="47" spans="1:17" ht="11.25">
      <c r="A47" s="212"/>
      <c r="B47" s="103" t="s">
        <v>668</v>
      </c>
      <c r="C47" s="105"/>
      <c r="D47" s="105"/>
      <c r="E47" s="104"/>
      <c r="F47" s="104"/>
      <c r="G47" s="104"/>
      <c r="H47" s="106">
        <f>SUM(M47,I47)</f>
        <v>0</v>
      </c>
      <c r="I47" s="106">
        <f>SUM(J47:L47)</f>
        <v>0</v>
      </c>
      <c r="J47" s="106"/>
      <c r="K47" s="106"/>
      <c r="L47" s="106"/>
      <c r="M47" s="106">
        <f>SUM(N47:Q47)</f>
        <v>0</v>
      </c>
      <c r="N47" s="106"/>
      <c r="O47" s="106"/>
      <c r="P47" s="106"/>
      <c r="Q47" s="106"/>
    </row>
    <row r="48" spans="1:17" ht="78" customHeight="1">
      <c r="A48" s="107"/>
      <c r="B48" s="108"/>
      <c r="C48" s="109"/>
      <c r="D48" s="109"/>
      <c r="E48" s="110"/>
      <c r="F48" s="110"/>
      <c r="G48" s="110"/>
      <c r="H48" s="111"/>
      <c r="I48" s="111"/>
      <c r="J48" s="111"/>
      <c r="K48" s="111"/>
      <c r="L48" s="111"/>
      <c r="M48" s="111"/>
      <c r="N48" s="111"/>
      <c r="O48" s="111"/>
      <c r="P48" s="111"/>
      <c r="Q48" s="112"/>
    </row>
    <row r="49" spans="1:17" ht="11.25">
      <c r="A49" s="211" t="s">
        <v>692</v>
      </c>
      <c r="B49" s="103" t="s">
        <v>657</v>
      </c>
      <c r="C49" s="213" t="s">
        <v>693</v>
      </c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5"/>
    </row>
    <row r="50" spans="1:17" ht="11.25">
      <c r="A50" s="212"/>
      <c r="B50" s="103" t="s">
        <v>694</v>
      </c>
      <c r="C50" s="216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8"/>
    </row>
    <row r="51" spans="1:17" ht="11.25">
      <c r="A51" s="212"/>
      <c r="B51" s="103" t="s">
        <v>661</v>
      </c>
      <c r="C51" s="216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</row>
    <row r="52" spans="1:17" ht="11.25">
      <c r="A52" s="212"/>
      <c r="B52" s="103" t="s">
        <v>662</v>
      </c>
      <c r="C52" s="219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1"/>
    </row>
    <row r="53" spans="1:17" ht="11.25">
      <c r="A53" s="212"/>
      <c r="B53" s="103" t="s">
        <v>663</v>
      </c>
      <c r="C53" s="103"/>
      <c r="D53" s="103" t="s">
        <v>695</v>
      </c>
      <c r="E53" s="104">
        <v>2949500</v>
      </c>
      <c r="F53" s="104">
        <v>1037500</v>
      </c>
      <c r="G53" s="104">
        <f aca="true" t="shared" si="4" ref="G53:Q53">SUM(G54:G57)</f>
        <v>1912000</v>
      </c>
      <c r="H53" s="104">
        <f t="shared" si="4"/>
        <v>2926500</v>
      </c>
      <c r="I53" s="104">
        <f t="shared" si="4"/>
        <v>1014500</v>
      </c>
      <c r="J53" s="104">
        <f t="shared" si="4"/>
        <v>319500</v>
      </c>
      <c r="K53" s="104">
        <f t="shared" si="4"/>
        <v>0</v>
      </c>
      <c r="L53" s="104">
        <f t="shared" si="4"/>
        <v>695000</v>
      </c>
      <c r="M53" s="104">
        <f t="shared" si="4"/>
        <v>1912000</v>
      </c>
      <c r="N53" s="104">
        <f t="shared" si="4"/>
        <v>1912000</v>
      </c>
      <c r="O53" s="104">
        <f t="shared" si="4"/>
        <v>0</v>
      </c>
      <c r="P53" s="104">
        <f t="shared" si="4"/>
        <v>0</v>
      </c>
      <c r="Q53" s="104">
        <f t="shared" si="4"/>
        <v>0</v>
      </c>
    </row>
    <row r="54" spans="1:17" ht="11.25">
      <c r="A54" s="212"/>
      <c r="B54" s="103" t="s">
        <v>665</v>
      </c>
      <c r="C54" s="105"/>
      <c r="D54" s="105"/>
      <c r="E54" s="104">
        <v>157000</v>
      </c>
      <c r="F54" s="104">
        <v>157000</v>
      </c>
      <c r="G54" s="104"/>
      <c r="H54" s="106">
        <f>SUM(I54,M54)</f>
        <v>157000</v>
      </c>
      <c r="I54" s="106">
        <f>SUM(J54:L54)</f>
        <v>157000</v>
      </c>
      <c r="J54" s="106">
        <v>157000</v>
      </c>
      <c r="K54" s="106"/>
      <c r="L54" s="106"/>
      <c r="M54" s="106">
        <f>SUM(N54:Q54)</f>
        <v>0</v>
      </c>
      <c r="N54" s="106"/>
      <c r="O54" s="106"/>
      <c r="P54" s="106"/>
      <c r="Q54" s="106"/>
    </row>
    <row r="55" spans="1:17" ht="11.25">
      <c r="A55" s="212"/>
      <c r="B55" s="103" t="s">
        <v>666</v>
      </c>
      <c r="C55" s="105"/>
      <c r="D55" s="105"/>
      <c r="E55" s="104">
        <v>2769500</v>
      </c>
      <c r="F55" s="104">
        <v>857500</v>
      </c>
      <c r="G55" s="104">
        <v>1912000</v>
      </c>
      <c r="H55" s="106">
        <f>SUM(I55,M55)</f>
        <v>2769500</v>
      </c>
      <c r="I55" s="106">
        <f>SUM(J55:L55)</f>
        <v>857500</v>
      </c>
      <c r="J55" s="106">
        <v>162500</v>
      </c>
      <c r="K55" s="106"/>
      <c r="L55" s="106">
        <v>695000</v>
      </c>
      <c r="M55" s="106">
        <f>SUM(N55:Q55)</f>
        <v>1912000</v>
      </c>
      <c r="N55" s="106">
        <v>1912000</v>
      </c>
      <c r="O55" s="106">
        <v>0</v>
      </c>
      <c r="P55" s="106"/>
      <c r="Q55" s="106"/>
    </row>
    <row r="56" spans="1:17" ht="11.25">
      <c r="A56" s="212"/>
      <c r="B56" s="103" t="s">
        <v>667</v>
      </c>
      <c r="C56" s="105"/>
      <c r="D56" s="105"/>
      <c r="E56" s="104"/>
      <c r="F56" s="104"/>
      <c r="G56" s="104"/>
      <c r="H56" s="106">
        <f>SUM(I56,M56)</f>
        <v>0</v>
      </c>
      <c r="I56" s="106">
        <f>SUM(J56:L56)</f>
        <v>0</v>
      </c>
      <c r="J56" s="106"/>
      <c r="K56" s="106"/>
      <c r="L56" s="106"/>
      <c r="M56" s="106">
        <f>SUM(N56:Q56)</f>
        <v>0</v>
      </c>
      <c r="N56" s="106"/>
      <c r="O56" s="106"/>
      <c r="P56" s="106"/>
      <c r="Q56" s="106"/>
    </row>
    <row r="57" spans="1:17" ht="11.25">
      <c r="A57" s="212"/>
      <c r="B57" s="103" t="s">
        <v>668</v>
      </c>
      <c r="C57" s="105"/>
      <c r="D57" s="105"/>
      <c r="E57" s="104"/>
      <c r="F57" s="104"/>
      <c r="G57" s="104"/>
      <c r="H57" s="106">
        <f>SUM(I57,M57)</f>
        <v>0</v>
      </c>
      <c r="I57" s="106">
        <f>SUM(J57:L57)</f>
        <v>0</v>
      </c>
      <c r="J57" s="106"/>
      <c r="K57" s="106"/>
      <c r="L57" s="106"/>
      <c r="M57" s="106">
        <f>SUM(N57:Q57)</f>
        <v>0</v>
      </c>
      <c r="N57" s="106"/>
      <c r="O57" s="106"/>
      <c r="P57" s="106"/>
      <c r="Q57" s="106"/>
    </row>
    <row r="58" spans="1:17" s="102" customFormat="1" ht="15" customHeight="1">
      <c r="A58" s="222" t="s">
        <v>696</v>
      </c>
      <c r="B58" s="222"/>
      <c r="C58" s="223" t="s">
        <v>655</v>
      </c>
      <c r="D58" s="224"/>
      <c r="E58" s="113">
        <f aca="true" t="shared" si="5" ref="E58:Q58">SUM(E53,E43,E34,E16)</f>
        <v>10429800</v>
      </c>
      <c r="F58" s="113">
        <f t="shared" si="5"/>
        <v>3850050</v>
      </c>
      <c r="G58" s="113">
        <f t="shared" si="5"/>
        <v>6569750</v>
      </c>
      <c r="H58" s="113">
        <f t="shared" si="5"/>
        <v>10296800</v>
      </c>
      <c r="I58" s="113">
        <f t="shared" si="5"/>
        <v>3517050</v>
      </c>
      <c r="J58" s="113">
        <f t="shared" si="5"/>
        <v>1787750</v>
      </c>
      <c r="K58" s="113">
        <f t="shared" si="5"/>
        <v>0</v>
      </c>
      <c r="L58" s="113">
        <f t="shared" si="5"/>
        <v>1729300</v>
      </c>
      <c r="M58" s="113">
        <f t="shared" si="5"/>
        <v>6779750</v>
      </c>
      <c r="N58" s="113">
        <f t="shared" si="5"/>
        <v>6569750</v>
      </c>
      <c r="O58" s="113">
        <f t="shared" si="5"/>
        <v>0</v>
      </c>
      <c r="P58" s="113">
        <f t="shared" si="5"/>
        <v>0</v>
      </c>
      <c r="Q58" s="113">
        <f t="shared" si="5"/>
        <v>0</v>
      </c>
    </row>
    <row r="60" spans="1:10" ht="11.25">
      <c r="A60" s="210"/>
      <c r="B60" s="210"/>
      <c r="C60" s="210"/>
      <c r="D60" s="210"/>
      <c r="E60" s="210"/>
      <c r="F60" s="210"/>
      <c r="G60" s="210"/>
      <c r="H60" s="210"/>
      <c r="I60" s="210"/>
      <c r="J60" s="210"/>
    </row>
    <row r="61" spans="1:10" ht="11.25">
      <c r="A61" s="114"/>
      <c r="B61" s="114"/>
      <c r="C61" s="114"/>
      <c r="D61" s="114"/>
      <c r="E61" s="114"/>
      <c r="F61" s="114"/>
      <c r="G61" s="114"/>
      <c r="H61" s="114"/>
      <c r="I61" s="114"/>
      <c r="J61" s="114"/>
    </row>
    <row r="62" spans="1:10" ht="11.25">
      <c r="A62" s="114"/>
      <c r="B62" s="114"/>
      <c r="C62" s="114"/>
      <c r="D62" s="114"/>
      <c r="E62" s="114"/>
      <c r="F62" s="114"/>
      <c r="G62" s="114"/>
      <c r="H62" s="114"/>
      <c r="I62" s="114"/>
      <c r="J62" s="114"/>
    </row>
  </sheetData>
  <mergeCells count="34">
    <mergeCell ref="A2:Q2"/>
    <mergeCell ref="A4:A9"/>
    <mergeCell ref="B4:B9"/>
    <mergeCell ref="C4:C9"/>
    <mergeCell ref="D4:D9"/>
    <mergeCell ref="E4:E9"/>
    <mergeCell ref="F4:G4"/>
    <mergeCell ref="H4:Q4"/>
    <mergeCell ref="F5:F9"/>
    <mergeCell ref="G5:G9"/>
    <mergeCell ref="H5:Q5"/>
    <mergeCell ref="H6:H9"/>
    <mergeCell ref="I6:Q6"/>
    <mergeCell ref="I7:L7"/>
    <mergeCell ref="M7:Q7"/>
    <mergeCell ref="I8:I9"/>
    <mergeCell ref="J8:L8"/>
    <mergeCell ref="M8:M9"/>
    <mergeCell ref="N8:Q8"/>
    <mergeCell ref="C11:D11"/>
    <mergeCell ref="A12:A20"/>
    <mergeCell ref="C12:Q15"/>
    <mergeCell ref="A21:A29"/>
    <mergeCell ref="C21:Q24"/>
    <mergeCell ref="P1:Q1"/>
    <mergeCell ref="A60:J60"/>
    <mergeCell ref="A49:A57"/>
    <mergeCell ref="C49:Q52"/>
    <mergeCell ref="A58:B58"/>
    <mergeCell ref="C58:D58"/>
    <mergeCell ref="A30:A38"/>
    <mergeCell ref="C30:Q33"/>
    <mergeCell ref="A39:A47"/>
    <mergeCell ref="C39:Q4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M50"/>
  <sheetViews>
    <sheetView workbookViewId="0" topLeftCell="D1">
      <selection activeCell="L41" sqref="L41"/>
    </sheetView>
  </sheetViews>
  <sheetFormatPr defaultColWidth="9.00390625" defaultRowHeight="12.75"/>
  <cols>
    <col min="2" max="2" width="5.25390625" style="0" customWidth="1"/>
    <col min="3" max="3" width="6.375" style="0" customWidth="1"/>
    <col min="4" max="4" width="7.125" style="0" customWidth="1"/>
    <col min="5" max="5" width="6.625" style="0" customWidth="1"/>
    <col min="6" max="6" width="17.375" style="0" customWidth="1"/>
    <col min="8" max="8" width="12.00390625" style="0" customWidth="1"/>
    <col min="13" max="13" width="13.00390625" style="0" customWidth="1"/>
  </cols>
  <sheetData>
    <row r="1" spans="2:13" ht="12.75">
      <c r="B1" s="200" t="s">
        <v>679</v>
      </c>
      <c r="C1" s="200"/>
      <c r="D1" s="200"/>
      <c r="E1" s="200"/>
      <c r="F1" s="115"/>
      <c r="G1" s="115"/>
      <c r="H1" s="115"/>
      <c r="I1" s="115"/>
      <c r="J1" s="115"/>
      <c r="K1" s="115"/>
      <c r="L1" s="201" t="s">
        <v>681</v>
      </c>
      <c r="M1" s="201"/>
    </row>
    <row r="2" spans="2:13" ht="12.75">
      <c r="B2" s="200" t="s">
        <v>674</v>
      </c>
      <c r="C2" s="200"/>
      <c r="D2" s="200"/>
      <c r="E2" s="200"/>
      <c r="F2" s="115"/>
      <c r="G2" s="115"/>
      <c r="H2" s="115"/>
      <c r="I2" s="115"/>
      <c r="J2" s="115"/>
      <c r="K2" s="115"/>
      <c r="L2" s="199" t="s">
        <v>529</v>
      </c>
      <c r="M2" s="199"/>
    </row>
    <row r="3" spans="2:13" ht="12.75">
      <c r="B3" s="200" t="s">
        <v>676</v>
      </c>
      <c r="C3" s="200"/>
      <c r="D3" s="200"/>
      <c r="E3" s="200"/>
      <c r="F3" s="200"/>
      <c r="G3" s="115"/>
      <c r="H3" s="115"/>
      <c r="I3" s="115"/>
      <c r="J3" s="115"/>
      <c r="K3" s="199" t="s">
        <v>530</v>
      </c>
      <c r="L3" s="199"/>
      <c r="M3" s="199"/>
    </row>
    <row r="4" spans="2:13" ht="18.75">
      <c r="B4" s="206" t="s">
        <v>697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2:13" ht="18.7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16" t="s">
        <v>698</v>
      </c>
    </row>
    <row r="6" spans="2:13" ht="12.75">
      <c r="B6" s="203" t="s">
        <v>598</v>
      </c>
      <c r="C6" s="203" t="s">
        <v>699</v>
      </c>
      <c r="D6" s="203" t="s">
        <v>700</v>
      </c>
      <c r="E6" s="203" t="s">
        <v>701</v>
      </c>
      <c r="F6" s="202" t="s">
        <v>702</v>
      </c>
      <c r="G6" s="202" t="s">
        <v>703</v>
      </c>
      <c r="H6" s="202" t="s">
        <v>639</v>
      </c>
      <c r="I6" s="202"/>
      <c r="J6" s="202"/>
      <c r="K6" s="202"/>
      <c r="L6" s="202"/>
      <c r="M6" s="202" t="s">
        <v>704</v>
      </c>
    </row>
    <row r="7" spans="2:13" ht="12.75">
      <c r="B7" s="203"/>
      <c r="C7" s="203"/>
      <c r="D7" s="203"/>
      <c r="E7" s="203"/>
      <c r="F7" s="202"/>
      <c r="G7" s="202"/>
      <c r="H7" s="202" t="s">
        <v>705</v>
      </c>
      <c r="I7" s="202" t="s">
        <v>706</v>
      </c>
      <c r="J7" s="202"/>
      <c r="K7" s="202"/>
      <c r="L7" s="202"/>
      <c r="M7" s="202"/>
    </row>
    <row r="8" spans="2:13" ht="12.75">
      <c r="B8" s="203"/>
      <c r="C8" s="203"/>
      <c r="D8" s="203"/>
      <c r="E8" s="203"/>
      <c r="F8" s="202"/>
      <c r="G8" s="202"/>
      <c r="H8" s="202"/>
      <c r="I8" s="202" t="s">
        <v>707</v>
      </c>
      <c r="J8" s="202" t="s">
        <v>708</v>
      </c>
      <c r="K8" s="202" t="s">
        <v>709</v>
      </c>
      <c r="L8" s="202" t="s">
        <v>710</v>
      </c>
      <c r="M8" s="202"/>
    </row>
    <row r="9" spans="2:13" ht="12.75">
      <c r="B9" s="203"/>
      <c r="C9" s="203"/>
      <c r="D9" s="203"/>
      <c r="E9" s="203"/>
      <c r="F9" s="202"/>
      <c r="G9" s="202"/>
      <c r="H9" s="202"/>
      <c r="I9" s="202"/>
      <c r="J9" s="202"/>
      <c r="K9" s="202"/>
      <c r="L9" s="202"/>
      <c r="M9" s="202"/>
    </row>
    <row r="10" spans="2:13" ht="12.75">
      <c r="B10" s="203"/>
      <c r="C10" s="203"/>
      <c r="D10" s="203"/>
      <c r="E10" s="203"/>
      <c r="F10" s="202"/>
      <c r="G10" s="202"/>
      <c r="H10" s="202"/>
      <c r="I10" s="202"/>
      <c r="J10" s="202"/>
      <c r="K10" s="202"/>
      <c r="L10" s="202"/>
      <c r="M10" s="202"/>
    </row>
    <row r="11" spans="2:13" ht="12.75">
      <c r="B11" s="117">
        <v>1</v>
      </c>
      <c r="C11" s="117">
        <v>2</v>
      </c>
      <c r="D11" s="117">
        <v>3</v>
      </c>
      <c r="E11" s="117">
        <v>4</v>
      </c>
      <c r="F11" s="117">
        <v>5</v>
      </c>
      <c r="G11" s="117">
        <v>6</v>
      </c>
      <c r="H11" s="117">
        <v>7</v>
      </c>
      <c r="I11" s="117">
        <v>8</v>
      </c>
      <c r="J11" s="117">
        <v>9</v>
      </c>
      <c r="K11" s="117">
        <v>10</v>
      </c>
      <c r="L11" s="117">
        <v>11</v>
      </c>
      <c r="M11" s="117">
        <v>12</v>
      </c>
    </row>
    <row r="12" spans="2:13" ht="59.25" customHeight="1">
      <c r="B12" s="118">
        <v>1</v>
      </c>
      <c r="C12" s="118">
        <v>400</v>
      </c>
      <c r="D12" s="118">
        <v>40001</v>
      </c>
      <c r="E12" s="118">
        <v>6050</v>
      </c>
      <c r="F12" s="40" t="s">
        <v>711</v>
      </c>
      <c r="G12" s="55">
        <v>126500</v>
      </c>
      <c r="H12" s="55">
        <v>126500</v>
      </c>
      <c r="I12" s="55">
        <v>126500</v>
      </c>
      <c r="J12" s="55">
        <v>0</v>
      </c>
      <c r="K12" s="119" t="s">
        <v>712</v>
      </c>
      <c r="L12" s="55">
        <v>0</v>
      </c>
      <c r="M12" s="40" t="s">
        <v>713</v>
      </c>
    </row>
    <row r="13" spans="2:13" ht="59.25" customHeight="1">
      <c r="B13" s="118">
        <v>2</v>
      </c>
      <c r="C13" s="118">
        <v>400</v>
      </c>
      <c r="D13" s="118">
        <v>40001</v>
      </c>
      <c r="E13" s="118">
        <v>6060</v>
      </c>
      <c r="F13" s="40" t="s">
        <v>39</v>
      </c>
      <c r="G13" s="55">
        <v>13500</v>
      </c>
      <c r="H13" s="55">
        <v>13500</v>
      </c>
      <c r="I13" s="55">
        <v>13500</v>
      </c>
      <c r="J13" s="55"/>
      <c r="K13" s="119" t="s">
        <v>712</v>
      </c>
      <c r="L13" s="55"/>
      <c r="M13" s="40" t="s">
        <v>713</v>
      </c>
    </row>
    <row r="14" spans="2:13" ht="78.75" customHeight="1">
      <c r="B14" s="118">
        <v>3</v>
      </c>
      <c r="C14" s="118">
        <v>400</v>
      </c>
      <c r="D14" s="118">
        <v>40002</v>
      </c>
      <c r="E14" s="118">
        <v>6050</v>
      </c>
      <c r="F14" s="40" t="s">
        <v>714</v>
      </c>
      <c r="G14" s="55">
        <v>140000</v>
      </c>
      <c r="H14" s="55">
        <v>140000</v>
      </c>
      <c r="I14" s="55">
        <v>140000</v>
      </c>
      <c r="J14" s="55">
        <v>0</v>
      </c>
      <c r="K14" s="119" t="s">
        <v>712</v>
      </c>
      <c r="L14" s="55">
        <v>0</v>
      </c>
      <c r="M14" s="40" t="s">
        <v>713</v>
      </c>
    </row>
    <row r="15" spans="2:13" ht="53.25" customHeight="1">
      <c r="B15" s="118">
        <v>4</v>
      </c>
      <c r="C15" s="118">
        <v>400</v>
      </c>
      <c r="D15" s="118">
        <v>40002</v>
      </c>
      <c r="E15" s="118">
        <v>6060</v>
      </c>
      <c r="F15" s="40" t="s">
        <v>715</v>
      </c>
      <c r="G15" s="55">
        <v>70000</v>
      </c>
      <c r="H15" s="55">
        <v>70000</v>
      </c>
      <c r="I15" s="55">
        <v>70000</v>
      </c>
      <c r="J15" s="55"/>
      <c r="K15" s="119" t="s">
        <v>712</v>
      </c>
      <c r="L15" s="55">
        <v>0</v>
      </c>
      <c r="M15" s="40" t="s">
        <v>713</v>
      </c>
    </row>
    <row r="16" spans="2:13" ht="53.25" customHeight="1">
      <c r="B16" s="118">
        <v>5</v>
      </c>
      <c r="C16" s="118">
        <v>400</v>
      </c>
      <c r="D16" s="118">
        <v>40002</v>
      </c>
      <c r="E16" s="118">
        <v>6060</v>
      </c>
      <c r="F16" s="40" t="s">
        <v>522</v>
      </c>
      <c r="G16" s="55">
        <v>45000</v>
      </c>
      <c r="H16" s="55">
        <v>45000</v>
      </c>
      <c r="I16" s="55">
        <v>45000</v>
      </c>
      <c r="J16" s="55"/>
      <c r="K16" s="119" t="s">
        <v>712</v>
      </c>
      <c r="L16" s="55"/>
      <c r="M16" s="40" t="s">
        <v>717</v>
      </c>
    </row>
    <row r="17" spans="2:13" ht="53.25" customHeight="1">
      <c r="B17" s="118">
        <v>6</v>
      </c>
      <c r="C17" s="118">
        <v>600</v>
      </c>
      <c r="D17" s="118">
        <v>60004</v>
      </c>
      <c r="E17" s="118">
        <v>6060</v>
      </c>
      <c r="F17" s="40" t="s">
        <v>40</v>
      </c>
      <c r="G17" s="55">
        <v>8000</v>
      </c>
      <c r="H17" s="55">
        <v>8000</v>
      </c>
      <c r="I17" s="55">
        <v>8000</v>
      </c>
      <c r="J17" s="55"/>
      <c r="K17" s="119" t="s">
        <v>712</v>
      </c>
      <c r="L17" s="55"/>
      <c r="M17" s="40" t="s">
        <v>717</v>
      </c>
    </row>
    <row r="18" spans="2:13" ht="127.5" customHeight="1">
      <c r="B18" s="118">
        <v>7</v>
      </c>
      <c r="C18" s="120">
        <v>600</v>
      </c>
      <c r="D18" s="120">
        <v>60016</v>
      </c>
      <c r="E18" s="120">
        <v>6059</v>
      </c>
      <c r="F18" s="29" t="s">
        <v>41</v>
      </c>
      <c r="G18" s="121">
        <v>1560500</v>
      </c>
      <c r="H18" s="121">
        <v>1560500</v>
      </c>
      <c r="I18" s="121">
        <v>145500</v>
      </c>
      <c r="J18" s="121">
        <v>353750</v>
      </c>
      <c r="K18" s="119" t="s">
        <v>712</v>
      </c>
      <c r="L18" s="121">
        <v>1061250</v>
      </c>
      <c r="M18" s="120" t="s">
        <v>717</v>
      </c>
    </row>
    <row r="19" spans="2:13" ht="84.75" customHeight="1">
      <c r="B19" s="118">
        <v>8</v>
      </c>
      <c r="C19" s="120">
        <v>600</v>
      </c>
      <c r="D19" s="120">
        <v>60016</v>
      </c>
      <c r="E19" s="120">
        <v>6050</v>
      </c>
      <c r="F19" s="40" t="s">
        <v>718</v>
      </c>
      <c r="G19" s="121">
        <v>100000</v>
      </c>
      <c r="H19" s="121">
        <v>100000</v>
      </c>
      <c r="I19" s="121">
        <v>0</v>
      </c>
      <c r="J19" s="121">
        <v>100000</v>
      </c>
      <c r="K19" s="119" t="s">
        <v>719</v>
      </c>
      <c r="L19" s="121">
        <v>0</v>
      </c>
      <c r="M19" s="120" t="s">
        <v>717</v>
      </c>
    </row>
    <row r="20" spans="2:13" ht="61.5" customHeight="1">
      <c r="B20" s="118">
        <v>9</v>
      </c>
      <c r="C20" s="120">
        <v>600</v>
      </c>
      <c r="D20" s="120">
        <v>60016</v>
      </c>
      <c r="E20" s="120">
        <v>6050</v>
      </c>
      <c r="F20" s="40" t="s">
        <v>720</v>
      </c>
      <c r="G20" s="121">
        <v>790000</v>
      </c>
      <c r="H20" s="121">
        <v>75000</v>
      </c>
      <c r="I20" s="121">
        <v>0</v>
      </c>
      <c r="J20" s="121">
        <v>75000</v>
      </c>
      <c r="K20" s="119" t="s">
        <v>719</v>
      </c>
      <c r="L20" s="121">
        <v>0</v>
      </c>
      <c r="M20" s="120" t="s">
        <v>717</v>
      </c>
    </row>
    <row r="21" spans="2:13" ht="61.5" customHeight="1">
      <c r="B21" s="118">
        <v>10</v>
      </c>
      <c r="C21" s="120">
        <v>600</v>
      </c>
      <c r="D21" s="120">
        <v>60016</v>
      </c>
      <c r="E21" s="120">
        <v>6050</v>
      </c>
      <c r="F21" s="40" t="s">
        <v>523</v>
      </c>
      <c r="G21" s="121">
        <v>15000</v>
      </c>
      <c r="H21" s="121">
        <v>15000</v>
      </c>
      <c r="I21" s="121">
        <v>15000</v>
      </c>
      <c r="J21" s="121"/>
      <c r="K21" s="119" t="s">
        <v>712</v>
      </c>
      <c r="L21" s="121"/>
      <c r="M21" s="120" t="s">
        <v>717</v>
      </c>
    </row>
    <row r="22" spans="2:13" ht="61.5" customHeight="1">
      <c r="B22" s="118">
        <v>11</v>
      </c>
      <c r="C22" s="120">
        <v>630</v>
      </c>
      <c r="D22" s="120">
        <v>63095</v>
      </c>
      <c r="E22" s="120">
        <v>6050</v>
      </c>
      <c r="F22" s="40" t="s">
        <v>524</v>
      </c>
      <c r="G22" s="121">
        <v>5000</v>
      </c>
      <c r="H22" s="121">
        <v>5000</v>
      </c>
      <c r="I22" s="121">
        <v>5000</v>
      </c>
      <c r="J22" s="121"/>
      <c r="K22" s="119" t="s">
        <v>712</v>
      </c>
      <c r="L22" s="121"/>
      <c r="M22" s="120" t="s">
        <v>717</v>
      </c>
    </row>
    <row r="23" spans="2:13" ht="38.25">
      <c r="B23" s="118">
        <v>12</v>
      </c>
      <c r="C23" s="120">
        <v>700</v>
      </c>
      <c r="D23" s="120">
        <v>70005</v>
      </c>
      <c r="E23" s="120">
        <v>6050</v>
      </c>
      <c r="F23" s="40" t="s">
        <v>721</v>
      </c>
      <c r="G23" s="121">
        <v>150000</v>
      </c>
      <c r="H23" s="121">
        <v>150000</v>
      </c>
      <c r="I23" s="121">
        <v>150000</v>
      </c>
      <c r="J23" s="121">
        <v>0</v>
      </c>
      <c r="K23" s="119" t="s">
        <v>719</v>
      </c>
      <c r="L23" s="121">
        <v>0</v>
      </c>
      <c r="M23" s="120" t="s">
        <v>717</v>
      </c>
    </row>
    <row r="24" spans="2:13" ht="57" customHeight="1">
      <c r="B24" s="118">
        <v>13</v>
      </c>
      <c r="C24" s="120">
        <v>750</v>
      </c>
      <c r="D24" s="120">
        <v>75023</v>
      </c>
      <c r="E24" s="120">
        <v>6060</v>
      </c>
      <c r="F24" s="40" t="s">
        <v>722</v>
      </c>
      <c r="G24" s="121">
        <v>30000</v>
      </c>
      <c r="H24" s="121">
        <v>30000</v>
      </c>
      <c r="I24" s="121">
        <v>30000</v>
      </c>
      <c r="J24" s="121">
        <v>0</v>
      </c>
      <c r="K24" s="119" t="s">
        <v>719</v>
      </c>
      <c r="L24" s="121">
        <v>0</v>
      </c>
      <c r="M24" s="120" t="s">
        <v>717</v>
      </c>
    </row>
    <row r="25" spans="2:13" ht="38.25">
      <c r="B25" s="118">
        <v>14</v>
      </c>
      <c r="C25" s="120">
        <v>754</v>
      </c>
      <c r="D25" s="120">
        <v>75416</v>
      </c>
      <c r="E25" s="120">
        <v>6060</v>
      </c>
      <c r="F25" s="40" t="s">
        <v>723</v>
      </c>
      <c r="G25" s="121">
        <v>60000</v>
      </c>
      <c r="H25" s="121">
        <v>60000</v>
      </c>
      <c r="I25" s="121">
        <v>0</v>
      </c>
      <c r="J25" s="121">
        <v>60000</v>
      </c>
      <c r="K25" s="119" t="s">
        <v>719</v>
      </c>
      <c r="L25" s="121">
        <v>0</v>
      </c>
      <c r="M25" s="120" t="s">
        <v>717</v>
      </c>
    </row>
    <row r="26" spans="2:13" ht="49.5" customHeight="1">
      <c r="B26" s="118">
        <v>15</v>
      </c>
      <c r="C26" s="120">
        <v>754</v>
      </c>
      <c r="D26" s="120">
        <v>75495</v>
      </c>
      <c r="E26" s="120">
        <v>6059</v>
      </c>
      <c r="F26" s="40" t="s">
        <v>724</v>
      </c>
      <c r="G26" s="121">
        <v>100000</v>
      </c>
      <c r="H26" s="121">
        <v>100000</v>
      </c>
      <c r="I26" s="121">
        <v>25000</v>
      </c>
      <c r="J26" s="121">
        <v>0</v>
      </c>
      <c r="K26" s="119" t="s">
        <v>719</v>
      </c>
      <c r="L26" s="121">
        <v>75000</v>
      </c>
      <c r="M26" s="120" t="s">
        <v>717</v>
      </c>
    </row>
    <row r="27" spans="2:13" ht="64.5" customHeight="1">
      <c r="B27" s="118">
        <v>16</v>
      </c>
      <c r="C27" s="120">
        <v>801</v>
      </c>
      <c r="D27" s="120">
        <v>80101</v>
      </c>
      <c r="E27" s="120">
        <v>6050</v>
      </c>
      <c r="F27" s="40" t="s">
        <v>725</v>
      </c>
      <c r="G27" s="121">
        <v>640000</v>
      </c>
      <c r="H27" s="121">
        <v>640000</v>
      </c>
      <c r="I27" s="121">
        <v>64000</v>
      </c>
      <c r="J27" s="121">
        <v>576000</v>
      </c>
      <c r="K27" s="119" t="s">
        <v>719</v>
      </c>
      <c r="L27" s="121">
        <v>0</v>
      </c>
      <c r="M27" s="120" t="s">
        <v>717</v>
      </c>
    </row>
    <row r="28" spans="2:13" ht="64.5" customHeight="1">
      <c r="B28" s="118">
        <v>17</v>
      </c>
      <c r="C28" s="120">
        <v>801</v>
      </c>
      <c r="D28" s="120">
        <v>80101</v>
      </c>
      <c r="E28" s="120">
        <v>6050</v>
      </c>
      <c r="F28" s="40" t="s">
        <v>525</v>
      </c>
      <c r="G28" s="121">
        <v>70000</v>
      </c>
      <c r="H28" s="121">
        <v>70000</v>
      </c>
      <c r="I28" s="121">
        <v>70000</v>
      </c>
      <c r="J28" s="121"/>
      <c r="K28" s="119" t="s">
        <v>712</v>
      </c>
      <c r="L28" s="121"/>
      <c r="M28" s="120" t="s">
        <v>717</v>
      </c>
    </row>
    <row r="29" spans="2:13" ht="60" customHeight="1">
      <c r="B29" s="118">
        <v>18</v>
      </c>
      <c r="C29" s="120">
        <v>801</v>
      </c>
      <c r="D29" s="120">
        <v>80104</v>
      </c>
      <c r="E29" s="120">
        <v>6050</v>
      </c>
      <c r="F29" s="40" t="s">
        <v>37</v>
      </c>
      <c r="G29" s="121">
        <v>168000</v>
      </c>
      <c r="H29" s="121">
        <v>168000</v>
      </c>
      <c r="I29" s="121">
        <v>17000</v>
      </c>
      <c r="J29" s="121">
        <v>151000</v>
      </c>
      <c r="K29" s="119" t="s">
        <v>719</v>
      </c>
      <c r="L29" s="121">
        <v>0</v>
      </c>
      <c r="M29" s="120" t="s">
        <v>717</v>
      </c>
    </row>
    <row r="30" spans="2:13" ht="60" customHeight="1">
      <c r="B30" s="118">
        <v>19</v>
      </c>
      <c r="C30" s="120">
        <v>801</v>
      </c>
      <c r="D30" s="120">
        <v>80110</v>
      </c>
      <c r="E30" s="120">
        <v>6050</v>
      </c>
      <c r="F30" s="40" t="s">
        <v>525</v>
      </c>
      <c r="G30" s="121">
        <v>50000</v>
      </c>
      <c r="H30" s="121">
        <v>50000</v>
      </c>
      <c r="I30" s="121">
        <v>50000</v>
      </c>
      <c r="J30" s="121"/>
      <c r="K30" s="119" t="s">
        <v>712</v>
      </c>
      <c r="L30" s="121"/>
      <c r="M30" s="120" t="s">
        <v>717</v>
      </c>
    </row>
    <row r="31" spans="2:13" ht="61.5" customHeight="1">
      <c r="B31" s="118">
        <v>20</v>
      </c>
      <c r="C31" s="120">
        <v>852</v>
      </c>
      <c r="D31" s="120">
        <v>85219</v>
      </c>
      <c r="E31" s="120">
        <v>6050</v>
      </c>
      <c r="F31" s="40" t="s">
        <v>727</v>
      </c>
      <c r="G31" s="121">
        <v>28800</v>
      </c>
      <c r="H31" s="121">
        <v>28800</v>
      </c>
      <c r="I31" s="121">
        <v>28800</v>
      </c>
      <c r="J31" s="121"/>
      <c r="K31" s="119" t="s">
        <v>712</v>
      </c>
      <c r="L31" s="121"/>
      <c r="M31" s="75" t="s">
        <v>728</v>
      </c>
    </row>
    <row r="32" spans="2:13" ht="55.5" customHeight="1">
      <c r="B32" s="118">
        <v>21</v>
      </c>
      <c r="C32" s="120">
        <v>900</v>
      </c>
      <c r="D32" s="120">
        <v>90001</v>
      </c>
      <c r="E32" s="120">
        <v>6050</v>
      </c>
      <c r="F32" s="40" t="s">
        <v>729</v>
      </c>
      <c r="G32" s="121">
        <v>30000</v>
      </c>
      <c r="H32" s="121">
        <v>30000</v>
      </c>
      <c r="I32" s="121">
        <v>30000</v>
      </c>
      <c r="J32" s="121">
        <v>0</v>
      </c>
      <c r="K32" s="119" t="s">
        <v>719</v>
      </c>
      <c r="L32" s="121">
        <v>0</v>
      </c>
      <c r="M32" s="120" t="s">
        <v>717</v>
      </c>
    </row>
    <row r="33" spans="2:13" ht="71.25" customHeight="1">
      <c r="B33" s="118">
        <v>22</v>
      </c>
      <c r="C33" s="120">
        <v>900</v>
      </c>
      <c r="D33" s="120">
        <v>90001</v>
      </c>
      <c r="E33" s="120">
        <v>6059</v>
      </c>
      <c r="F33" s="40" t="s">
        <v>730</v>
      </c>
      <c r="G33" s="121">
        <v>1900000</v>
      </c>
      <c r="H33" s="121">
        <v>1840000</v>
      </c>
      <c r="I33" s="121">
        <v>0</v>
      </c>
      <c r="J33" s="121">
        <v>614500</v>
      </c>
      <c r="K33" s="119" t="s">
        <v>731</v>
      </c>
      <c r="L33" s="121">
        <v>1035500</v>
      </c>
      <c r="M33" s="120" t="s">
        <v>717</v>
      </c>
    </row>
    <row r="34" spans="2:13" ht="71.25" customHeight="1">
      <c r="B34" s="118">
        <v>23</v>
      </c>
      <c r="C34" s="120">
        <v>900</v>
      </c>
      <c r="D34" s="120">
        <v>90001</v>
      </c>
      <c r="E34" s="120">
        <v>6050</v>
      </c>
      <c r="F34" s="40" t="s">
        <v>527</v>
      </c>
      <c r="G34" s="121">
        <v>40000</v>
      </c>
      <c r="H34" s="121">
        <v>40000</v>
      </c>
      <c r="I34" s="121">
        <v>40000</v>
      </c>
      <c r="J34" s="121"/>
      <c r="K34" s="119" t="s">
        <v>712</v>
      </c>
      <c r="L34" s="121"/>
      <c r="M34" s="120" t="s">
        <v>717</v>
      </c>
    </row>
    <row r="35" spans="2:13" ht="38.25">
      <c r="B35" s="118">
        <v>24</v>
      </c>
      <c r="C35" s="120">
        <v>900</v>
      </c>
      <c r="D35" s="120">
        <v>90003</v>
      </c>
      <c r="E35" s="120">
        <v>6060</v>
      </c>
      <c r="F35" s="40" t="s">
        <v>732</v>
      </c>
      <c r="G35" s="121">
        <v>350000</v>
      </c>
      <c r="H35" s="121">
        <v>350000</v>
      </c>
      <c r="I35" s="121">
        <v>35000</v>
      </c>
      <c r="J35" s="121">
        <v>315000</v>
      </c>
      <c r="K35" s="119" t="s">
        <v>719</v>
      </c>
      <c r="L35" s="121">
        <v>0</v>
      </c>
      <c r="M35" s="120" t="s">
        <v>717</v>
      </c>
    </row>
    <row r="36" spans="2:13" ht="38.25">
      <c r="B36" s="118">
        <v>25</v>
      </c>
      <c r="C36" s="120">
        <v>900</v>
      </c>
      <c r="D36" s="120">
        <v>90015</v>
      </c>
      <c r="E36" s="120">
        <v>6050</v>
      </c>
      <c r="F36" s="40" t="s">
        <v>733</v>
      </c>
      <c r="G36" s="121">
        <v>99200</v>
      </c>
      <c r="H36" s="121">
        <v>99200</v>
      </c>
      <c r="I36" s="121">
        <v>99200</v>
      </c>
      <c r="J36" s="121">
        <v>0</v>
      </c>
      <c r="K36" s="119" t="s">
        <v>719</v>
      </c>
      <c r="L36" s="121">
        <v>0</v>
      </c>
      <c r="M36" s="120" t="s">
        <v>717</v>
      </c>
    </row>
    <row r="37" spans="2:13" ht="75" customHeight="1">
      <c r="B37" s="118">
        <v>26</v>
      </c>
      <c r="C37" s="120">
        <v>900</v>
      </c>
      <c r="D37" s="120">
        <v>90015</v>
      </c>
      <c r="E37" s="120">
        <v>6050</v>
      </c>
      <c r="F37" s="40" t="s">
        <v>287</v>
      </c>
      <c r="G37" s="121">
        <v>54200</v>
      </c>
      <c r="H37" s="121">
        <v>54200</v>
      </c>
      <c r="I37" s="121">
        <v>54200</v>
      </c>
      <c r="J37" s="121">
        <v>0</v>
      </c>
      <c r="K37" s="119" t="s">
        <v>719</v>
      </c>
      <c r="L37" s="121">
        <v>0</v>
      </c>
      <c r="M37" s="120" t="s">
        <v>717</v>
      </c>
    </row>
    <row r="38" spans="2:13" ht="75" customHeight="1">
      <c r="B38" s="118">
        <v>27</v>
      </c>
      <c r="C38" s="120">
        <v>900</v>
      </c>
      <c r="D38" s="120">
        <v>90017</v>
      </c>
      <c r="E38" s="120">
        <v>6050</v>
      </c>
      <c r="F38" s="40" t="s">
        <v>526</v>
      </c>
      <c r="G38" s="121">
        <v>100000</v>
      </c>
      <c r="H38" s="121">
        <v>100000</v>
      </c>
      <c r="I38" s="121">
        <v>100000</v>
      </c>
      <c r="J38" s="121"/>
      <c r="K38" s="119" t="s">
        <v>712</v>
      </c>
      <c r="L38" s="121"/>
      <c r="M38" s="120" t="s">
        <v>717</v>
      </c>
    </row>
    <row r="39" spans="2:13" ht="75" customHeight="1">
      <c r="B39" s="118">
        <v>28</v>
      </c>
      <c r="C39" s="120">
        <v>900</v>
      </c>
      <c r="D39" s="120">
        <v>90095</v>
      </c>
      <c r="E39" s="120">
        <v>6050</v>
      </c>
      <c r="F39" s="40" t="s">
        <v>42</v>
      </c>
      <c r="G39" s="121">
        <v>200000</v>
      </c>
      <c r="H39" s="121">
        <v>200000</v>
      </c>
      <c r="I39" s="121">
        <v>200000</v>
      </c>
      <c r="J39" s="121"/>
      <c r="K39" s="119" t="s">
        <v>712</v>
      </c>
      <c r="L39" s="121"/>
      <c r="M39" s="120" t="s">
        <v>717</v>
      </c>
    </row>
    <row r="40" spans="2:13" ht="88.5" customHeight="1">
      <c r="B40" s="118">
        <v>29</v>
      </c>
      <c r="C40" s="120">
        <v>921</v>
      </c>
      <c r="D40" s="120">
        <v>92195</v>
      </c>
      <c r="E40" s="120">
        <v>6058</v>
      </c>
      <c r="F40" s="40" t="s">
        <v>734</v>
      </c>
      <c r="G40" s="121">
        <v>3880000</v>
      </c>
      <c r="H40" s="121">
        <v>3830000</v>
      </c>
      <c r="I40" s="121">
        <v>0</v>
      </c>
      <c r="J40" s="121">
        <v>875000</v>
      </c>
      <c r="K40" s="119" t="s">
        <v>735</v>
      </c>
      <c r="L40" s="121">
        <v>2561000</v>
      </c>
      <c r="M40" s="120" t="s">
        <v>717</v>
      </c>
    </row>
    <row r="41" spans="2:13" ht="66" customHeight="1">
      <c r="B41" s="118">
        <v>30</v>
      </c>
      <c r="C41" s="120">
        <v>926</v>
      </c>
      <c r="D41" s="120">
        <v>92695</v>
      </c>
      <c r="E41" s="120">
        <v>6050</v>
      </c>
      <c r="F41" s="40" t="s">
        <v>0</v>
      </c>
      <c r="G41" s="121">
        <v>234000</v>
      </c>
      <c r="H41" s="121">
        <v>234000</v>
      </c>
      <c r="I41" s="121">
        <v>234000</v>
      </c>
      <c r="J41" s="121"/>
      <c r="K41" s="119" t="s">
        <v>712</v>
      </c>
      <c r="L41" s="121"/>
      <c r="M41" s="120" t="s">
        <v>717</v>
      </c>
    </row>
    <row r="42" spans="2:13" ht="66" customHeight="1">
      <c r="B42" s="118">
        <v>31</v>
      </c>
      <c r="C42" s="120">
        <v>926</v>
      </c>
      <c r="D42" s="120">
        <v>92601</v>
      </c>
      <c r="E42" s="120">
        <v>6050</v>
      </c>
      <c r="F42" s="40" t="s">
        <v>528</v>
      </c>
      <c r="G42" s="121">
        <v>15000</v>
      </c>
      <c r="H42" s="121">
        <v>15000</v>
      </c>
      <c r="I42" s="121">
        <v>15000</v>
      </c>
      <c r="J42" s="121"/>
      <c r="K42" s="119" t="s">
        <v>712</v>
      </c>
      <c r="L42" s="121"/>
      <c r="M42" s="120" t="s">
        <v>717</v>
      </c>
    </row>
    <row r="43" spans="2:13" ht="77.25" customHeight="1">
      <c r="B43" s="118">
        <v>32</v>
      </c>
      <c r="C43" s="120">
        <v>926</v>
      </c>
      <c r="D43" s="120">
        <v>92695</v>
      </c>
      <c r="E43" s="120">
        <v>6059</v>
      </c>
      <c r="F43" s="40" t="s">
        <v>11</v>
      </c>
      <c r="G43" s="121">
        <v>2949500</v>
      </c>
      <c r="H43" s="121">
        <v>157000</v>
      </c>
      <c r="I43" s="121">
        <v>0</v>
      </c>
      <c r="J43" s="121">
        <v>157000</v>
      </c>
      <c r="K43" s="119" t="s">
        <v>38</v>
      </c>
      <c r="L43" s="121">
        <v>0</v>
      </c>
      <c r="M43" s="120" t="s">
        <v>717</v>
      </c>
    </row>
    <row r="44" spans="2:13" ht="12.75">
      <c r="B44" s="195"/>
      <c r="C44" s="195"/>
      <c r="D44" s="195"/>
      <c r="E44" s="195"/>
      <c r="F44" s="195"/>
      <c r="G44" s="121">
        <f>SUM(G12:G43)</f>
        <v>14022200</v>
      </c>
      <c r="H44" s="121">
        <f>SUM(H12:H43)</f>
        <v>10404700</v>
      </c>
      <c r="I44" s="121">
        <f>SUM(I12:I43)</f>
        <v>1810700</v>
      </c>
      <c r="J44" s="121">
        <f>SUM(J12:J43)</f>
        <v>3277250</v>
      </c>
      <c r="K44" s="121">
        <v>584000</v>
      </c>
      <c r="L44" s="121">
        <f>SUM(L12:L43)</f>
        <v>4732750</v>
      </c>
      <c r="M44" s="122" t="s">
        <v>655</v>
      </c>
    </row>
    <row r="45" spans="2:13" ht="12.75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</row>
    <row r="46" spans="2:13" ht="12.75">
      <c r="B46" s="115" t="s">
        <v>13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7" spans="2:13" ht="12.75">
      <c r="B47" s="115" t="s">
        <v>14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</row>
    <row r="48" spans="2:13" ht="12.75">
      <c r="B48" s="115" t="s">
        <v>15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spans="2:13" ht="12.75">
      <c r="B49" s="115" t="s">
        <v>16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</row>
    <row r="50" spans="2:13" ht="12.75">
      <c r="B50" s="115" t="s">
        <v>17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</row>
  </sheetData>
  <mergeCells count="22">
    <mergeCell ref="B4:M4"/>
    <mergeCell ref="B6:B10"/>
    <mergeCell ref="C6:C10"/>
    <mergeCell ref="B44:F44"/>
    <mergeCell ref="I7:L7"/>
    <mergeCell ref="I8:I10"/>
    <mergeCell ref="J8:J10"/>
    <mergeCell ref="K8:K10"/>
    <mergeCell ref="L8:L10"/>
    <mergeCell ref="H6:L6"/>
    <mergeCell ref="M6:M10"/>
    <mergeCell ref="H7:H10"/>
    <mergeCell ref="D6:D10"/>
    <mergeCell ref="E6:E10"/>
    <mergeCell ref="F6:F10"/>
    <mergeCell ref="G6:G10"/>
    <mergeCell ref="L2:M2"/>
    <mergeCell ref="K3:M3"/>
    <mergeCell ref="B1:E1"/>
    <mergeCell ref="B2:E2"/>
    <mergeCell ref="B3:F3"/>
    <mergeCell ref="L1:M1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Mirka</cp:lastModifiedBy>
  <cp:lastPrinted>2007-07-12T07:41:51Z</cp:lastPrinted>
  <dcterms:created xsi:type="dcterms:W3CDTF">2007-01-11T08:50:52Z</dcterms:created>
  <dcterms:modified xsi:type="dcterms:W3CDTF">2007-08-07T09:32:10Z</dcterms:modified>
  <cp:category/>
  <cp:version/>
  <cp:contentType/>
  <cp:contentStatus/>
</cp:coreProperties>
</file>